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0880" yWindow="1360" windowWidth="25600" windowHeight="16060" tabRatio="500" activeTab="3"/>
  </bookViews>
  <sheets>
    <sheet name="53añosMÁLAGAyALGARROBO REDIAM" sheetId="1" r:id="rId1"/>
    <sheet name="Algarrobo CIF" sheetId="2" r:id="rId2"/>
    <sheet name="Maro CIF" sheetId="3" r:id="rId3"/>
    <sheet name="Maro REDIAM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W45" i="4" l="1"/>
  <c r="AW52" i="4"/>
  <c r="AW55" i="4"/>
  <c r="AU25" i="3"/>
  <c r="AU32" i="3"/>
  <c r="AU35" i="3"/>
  <c r="AU25" i="2"/>
  <c r="AU32" i="2"/>
  <c r="AU35" i="2"/>
  <c r="AQ23" i="4"/>
  <c r="BB19" i="4"/>
  <c r="BB20" i="4"/>
  <c r="BA19" i="4"/>
  <c r="BA20" i="4"/>
  <c r="AY19" i="4"/>
  <c r="AY20" i="4"/>
  <c r="AX19" i="4"/>
  <c r="AX20" i="4"/>
  <c r="AW19" i="4"/>
  <c r="AW20" i="4"/>
  <c r="AU19" i="4"/>
  <c r="AU20" i="4"/>
  <c r="AT19" i="4"/>
  <c r="AT20" i="4"/>
  <c r="AS19" i="4"/>
  <c r="AS20" i="4"/>
  <c r="AR19" i="4"/>
  <c r="AR20" i="4"/>
  <c r="AU28" i="4"/>
  <c r="BC21" i="4"/>
  <c r="BD21" i="4"/>
  <c r="AZ19" i="4"/>
  <c r="AZ20" i="4"/>
  <c r="AV19" i="4"/>
  <c r="AV20" i="4"/>
  <c r="AQ19" i="4"/>
  <c r="AQ20" i="4"/>
  <c r="Y23" i="4"/>
  <c r="AB19" i="4"/>
  <c r="AB20" i="4"/>
  <c r="Y19" i="4"/>
  <c r="Y20" i="4"/>
  <c r="AC28" i="4"/>
  <c r="AK21" i="4"/>
  <c r="AL21" i="4"/>
  <c r="AJ19" i="4"/>
  <c r="AJ20" i="4"/>
  <c r="AI19" i="4"/>
  <c r="AI20" i="4"/>
  <c r="AH19" i="4"/>
  <c r="AH20" i="4"/>
  <c r="AG19" i="4"/>
  <c r="AG20" i="4"/>
  <c r="AF19" i="4"/>
  <c r="AF20" i="4"/>
  <c r="AE19" i="4"/>
  <c r="AE20" i="4"/>
  <c r="AD19" i="4"/>
  <c r="AD20" i="4"/>
  <c r="AC19" i="4"/>
  <c r="AC20" i="4"/>
  <c r="AA19" i="4"/>
  <c r="AA20" i="4"/>
  <c r="Z19" i="4"/>
  <c r="Z20" i="4"/>
  <c r="F23" i="4"/>
  <c r="G19" i="4"/>
  <c r="H19" i="4"/>
  <c r="I19" i="4"/>
  <c r="J19" i="4"/>
  <c r="K19" i="4"/>
  <c r="L19" i="4"/>
  <c r="M19" i="4"/>
  <c r="N19" i="4"/>
  <c r="O19" i="4"/>
  <c r="P19" i="4"/>
  <c r="Q19" i="4"/>
  <c r="G20" i="4"/>
  <c r="H20" i="4"/>
  <c r="I20" i="4"/>
  <c r="J20" i="4"/>
  <c r="K20" i="4"/>
  <c r="L20" i="4"/>
  <c r="M20" i="4"/>
  <c r="N20" i="4"/>
  <c r="O20" i="4"/>
  <c r="P20" i="4"/>
  <c r="Q20" i="4"/>
  <c r="F19" i="4"/>
  <c r="F20" i="4"/>
  <c r="J28" i="4"/>
  <c r="R21" i="4"/>
  <c r="S21" i="4"/>
  <c r="Y21" i="3"/>
  <c r="AD17" i="3"/>
  <c r="AD18" i="3"/>
  <c r="AB17" i="3"/>
  <c r="AB18" i="3"/>
  <c r="Y17" i="3"/>
  <c r="Y18" i="3"/>
  <c r="AC26" i="3"/>
  <c r="AK19" i="3"/>
  <c r="AL19" i="3"/>
  <c r="AJ17" i="3"/>
  <c r="AJ18" i="3"/>
  <c r="AI17" i="3"/>
  <c r="AI18" i="3"/>
  <c r="AH17" i="3"/>
  <c r="AH18" i="3"/>
  <c r="AG17" i="3"/>
  <c r="AG18" i="3"/>
  <c r="AF17" i="3"/>
  <c r="AF18" i="3"/>
  <c r="AE17" i="3"/>
  <c r="AE18" i="3"/>
  <c r="AC17" i="3"/>
  <c r="AC18" i="3"/>
  <c r="AA17" i="3"/>
  <c r="AA18" i="3"/>
  <c r="Z17" i="3"/>
  <c r="Z18" i="3"/>
  <c r="G17" i="3"/>
  <c r="H17" i="3"/>
  <c r="I17" i="3"/>
  <c r="J17" i="3"/>
  <c r="K17" i="3"/>
  <c r="L17" i="3"/>
  <c r="M17" i="3"/>
  <c r="N17" i="3"/>
  <c r="O17" i="3"/>
  <c r="P17" i="3"/>
  <c r="Q17" i="3"/>
  <c r="G18" i="3"/>
  <c r="H18" i="3"/>
  <c r="I18" i="3"/>
  <c r="J18" i="3"/>
  <c r="K18" i="3"/>
  <c r="L18" i="3"/>
  <c r="M18" i="3"/>
  <c r="N18" i="3"/>
  <c r="O18" i="3"/>
  <c r="P18" i="3"/>
  <c r="Q18" i="3"/>
  <c r="F17" i="3"/>
  <c r="F18" i="3"/>
  <c r="J26" i="3"/>
  <c r="F21" i="3"/>
  <c r="R19" i="3"/>
  <c r="S19" i="3"/>
  <c r="Y24" i="2"/>
  <c r="AF20" i="2"/>
  <c r="AF21" i="2"/>
  <c r="AG20" i="2"/>
  <c r="AG21" i="2"/>
  <c r="AH20" i="2"/>
  <c r="AH21" i="2"/>
  <c r="AI20" i="2"/>
  <c r="AI21" i="2"/>
  <c r="AJ20" i="2"/>
  <c r="AJ21" i="2"/>
  <c r="AE20" i="2"/>
  <c r="AE21" i="2"/>
  <c r="AC20" i="2"/>
  <c r="AC21" i="2"/>
  <c r="AA20" i="2"/>
  <c r="AA21" i="2"/>
  <c r="AB20" i="2"/>
  <c r="AB21" i="2"/>
  <c r="Z20" i="2"/>
  <c r="Z21" i="2"/>
  <c r="AD20" i="2"/>
  <c r="AD21" i="2"/>
  <c r="Y20" i="2"/>
  <c r="Y21" i="2"/>
  <c r="F24" i="2"/>
  <c r="G20" i="2"/>
  <c r="H20" i="2"/>
  <c r="I20" i="2"/>
  <c r="J20" i="2"/>
  <c r="K20" i="2"/>
  <c r="L20" i="2"/>
  <c r="M20" i="2"/>
  <c r="N20" i="2"/>
  <c r="O20" i="2"/>
  <c r="P20" i="2"/>
  <c r="Q20" i="2"/>
  <c r="G21" i="2"/>
  <c r="H21" i="2"/>
  <c r="I21" i="2"/>
  <c r="J21" i="2"/>
  <c r="K21" i="2"/>
  <c r="L21" i="2"/>
  <c r="M21" i="2"/>
  <c r="N21" i="2"/>
  <c r="O21" i="2"/>
  <c r="P21" i="2"/>
  <c r="Q21" i="2"/>
  <c r="F20" i="2"/>
  <c r="F21" i="2"/>
  <c r="AC29" i="2"/>
  <c r="AK22" i="2"/>
  <c r="AL22" i="2"/>
  <c r="J29" i="2"/>
  <c r="R22" i="2"/>
  <c r="S22" i="2"/>
  <c r="AE65" i="1"/>
  <c r="AE66" i="1"/>
  <c r="AG65" i="1"/>
  <c r="AG66" i="1"/>
  <c r="AH65" i="1"/>
  <c r="AH66" i="1"/>
  <c r="AI65" i="1"/>
  <c r="AI66" i="1"/>
  <c r="AJ65" i="1"/>
  <c r="AJ66" i="1"/>
  <c r="AF65" i="1"/>
  <c r="AF66" i="1"/>
  <c r="AB65" i="1"/>
  <c r="AB66" i="1"/>
  <c r="AC65" i="1"/>
  <c r="AC66" i="1"/>
  <c r="AA65" i="1"/>
  <c r="AA66" i="1"/>
  <c r="AD65" i="1"/>
  <c r="AD66" i="1"/>
  <c r="Z65" i="1"/>
  <c r="Z66" i="1"/>
  <c r="Y65" i="1"/>
  <c r="Y66" i="1"/>
  <c r="AC74" i="1"/>
  <c r="Y69" i="1"/>
  <c r="AK67" i="1"/>
  <c r="AL67" i="1"/>
  <c r="I74" i="1"/>
  <c r="G65" i="1"/>
  <c r="H65" i="1"/>
  <c r="I65" i="1"/>
  <c r="J65" i="1"/>
  <c r="K65" i="1"/>
  <c r="L65" i="1"/>
  <c r="M65" i="1"/>
  <c r="N65" i="1"/>
  <c r="O65" i="1"/>
  <c r="P65" i="1"/>
  <c r="Q65" i="1"/>
  <c r="G66" i="1"/>
  <c r="H66" i="1"/>
  <c r="I66" i="1"/>
  <c r="J66" i="1"/>
  <c r="K66" i="1"/>
  <c r="L66" i="1"/>
  <c r="M66" i="1"/>
  <c r="N66" i="1"/>
  <c r="O66" i="1"/>
  <c r="P66" i="1"/>
  <c r="Q66" i="1"/>
  <c r="F65" i="1"/>
  <c r="F66" i="1"/>
  <c r="F69" i="1"/>
  <c r="R67" i="1"/>
  <c r="S67" i="1"/>
</calcChain>
</file>

<file path=xl/sharedStrings.xml><?xml version="1.0" encoding="utf-8"?>
<sst xmlns="http://schemas.openxmlformats.org/spreadsheetml/2006/main" count="523" uniqueCount="111">
  <si>
    <t xml:space="preserve"> MALAGA  CIUDAD,  53m  (REDIAM)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</si>
  <si>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</si>
  <si>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</si>
  <si>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</si>
  <si>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</si>
  <si>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</si>
  <si>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</si>
  <si>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</si>
  <si>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</si>
  <si>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</si>
  <si>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</si>
  <si>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</si>
  <si>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</si>
  <si>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</si>
  <si>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años</t>
  </si>
  <si>
    <t>Indicativo</t>
  </si>
  <si>
    <t xml:space="preserve"> Año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</si>
  <si>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</si>
  <si>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</si>
  <si>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</si>
  <si>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</si>
  <si>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</si>
  <si>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</si>
  <si>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</si>
  <si>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</si>
  <si>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</si>
  <si>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</si>
  <si>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</si>
  <si>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</si>
  <si>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Media NBDC</t>
  </si>
  <si>
    <t>observación</t>
  </si>
  <si>
    <t>MEDIA ANUAL</t>
  </si>
  <si>
    <t>6155A</t>
  </si>
  <si>
    <t xml:space="preserve">                1963-2015</t>
  </si>
  <si>
    <t>ALGARROBO LA MAYORA, 80m (REDIAM)</t>
  </si>
  <si>
    <t>ALGARROBO la MAYORA, 80m (REDIAM)</t>
  </si>
  <si>
    <t>TEMPERATURA EN DÉCIMAS DE GRADOS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</si>
  <si>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</si>
  <si>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</si>
  <si>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</si>
  <si>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</si>
  <si>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</si>
  <si>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</si>
  <si>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</si>
  <si>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</si>
  <si>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</si>
  <si>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MEDIA AN.</t>
  </si>
  <si>
    <t>años de</t>
  </si>
  <si>
    <t xml:space="preserve">                1963-1970</t>
  </si>
  <si>
    <t>DATOS</t>
  </si>
  <si>
    <t>Periodo</t>
  </si>
  <si>
    <t>Altitud</t>
  </si>
  <si>
    <t xml:space="preserve">Latitud </t>
  </si>
  <si>
    <t>Longitud</t>
  </si>
  <si>
    <t>DEL</t>
  </si>
  <si>
    <t>Bioclima</t>
  </si>
  <si>
    <t>Termotipo</t>
  </si>
  <si>
    <t>Ombrotipo</t>
  </si>
  <si>
    <t xml:space="preserve"> térmico</t>
  </si>
  <si>
    <t>en m</t>
  </si>
  <si>
    <t>centesimal</t>
  </si>
  <si>
    <t>Ic</t>
  </si>
  <si>
    <t>It</t>
  </si>
  <si>
    <t>Itc</t>
  </si>
  <si>
    <t>CIF</t>
  </si>
  <si>
    <t>Algarrobo</t>
  </si>
  <si>
    <t>Mepo</t>
  </si>
  <si>
    <t>Ime</t>
  </si>
  <si>
    <t>Dry</t>
  </si>
  <si>
    <t>1963-1970</t>
  </si>
  <si>
    <t>1966-1970</t>
  </si>
  <si>
    <t>Maro</t>
  </si>
  <si>
    <t xml:space="preserve">                1967-1973</t>
  </si>
  <si>
    <t xml:space="preserve">Maro, 122m  (REDIAM)  </t>
  </si>
  <si>
    <t>MARO, 122m (REDIAM)</t>
  </si>
  <si>
    <t>suma</t>
  </si>
  <si>
    <t>media</t>
  </si>
  <si>
    <t>valores</t>
  </si>
  <si>
    <t>Ic=</t>
  </si>
  <si>
    <t>valor</t>
  </si>
  <si>
    <t>Media anual</t>
  </si>
  <si>
    <t>Media mes mas frío</t>
  </si>
  <si>
    <t>Málaga Ciudad REDIAM1963-2015: Itc=</t>
  </si>
  <si>
    <t>Algarrobo Mayora REDIAM 1963-2015: ITC=</t>
  </si>
  <si>
    <t>Málaga Ciudad REDIAM 1963-1970: ITC=</t>
  </si>
  <si>
    <t>Algarrobo Mayora REDIAM 1963-1970: ITC=</t>
  </si>
  <si>
    <t>Málaga Ciudad REDIAM 1966-1970: ITC=</t>
  </si>
  <si>
    <t>AlgarroboMayora REDIAM 1966-1970: ITC=</t>
  </si>
  <si>
    <t>Málaga Ciudad REDIAM 1967-1973: ITC=</t>
  </si>
  <si>
    <t>AlgarroboMayora REDIAM 1967-1973: ITC=</t>
  </si>
  <si>
    <t>Maro    REDIAM    1967-1973:    ITC=</t>
  </si>
  <si>
    <t>Algarrobo CIF 1963-1970: Ite =</t>
  </si>
  <si>
    <t>Algarrobo CIF 1963-2015: Ite =</t>
  </si>
  <si>
    <t>X</t>
  </si>
  <si>
    <t>X =</t>
  </si>
  <si>
    <t xml:space="preserve">      Algarrobo CIF 1963-2015: Ite =</t>
  </si>
  <si>
    <t>Y</t>
  </si>
  <si>
    <t>Y =</t>
  </si>
  <si>
    <t xml:space="preserve">Ime </t>
  </si>
  <si>
    <t>MEDIA DE LOS DOS CALCULOS:</t>
  </si>
  <si>
    <t>(X+Y)/2=</t>
  </si>
  <si>
    <t xml:space="preserve">Algarrobo CIF 1963-2015 </t>
  </si>
  <si>
    <t xml:space="preserve">Maro CIF 1966-1970: Itc = </t>
  </si>
  <si>
    <t xml:space="preserve">Maro CIF 1963-2015: Itc = </t>
  </si>
  <si>
    <t>Maro    REDIAM    1963-2015:    ITC=</t>
  </si>
  <si>
    <t>Maro REDIAM 1963-2015</t>
  </si>
  <si>
    <t xml:space="preserve"> MALAGA  CIUDAD,  40m  (REDIAM)</t>
  </si>
  <si>
    <t>Algarrobo Mayora REDIAM 1966-1970: ITC=</t>
  </si>
  <si>
    <t>Algarrobo CIF a validar</t>
  </si>
  <si>
    <t>Maro, 122m CIF</t>
  </si>
  <si>
    <t xml:space="preserve">Maro CIF 1963-2015: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</si>
</sst>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scheme val="minor"/>
    </font>
    <font>
      <sz val="8"/>
      <color theme="1"/>
      <name val="Calibri"/>
      <scheme val="minor"/>
    </font>
    <font>
      <sz val="12"/>
      <name val="Arial"/>
    </font>
    <font>
      <b/>
      <sz val="14"/>
      <color indexed="10"/>
      <name val="Arial"/>
    </font>
    <font>
      <sz val="12"/>
      <color indexed="12"/>
      <name val="Calibri"/>
      <scheme val="minor"/>
    </font>
    <font>
      <sz val="8"/>
      <color indexed="12"/>
      <name val="Calibri"/>
      <scheme val="minor"/>
    </font>
    <font>
      <sz val="10"/>
      <name val="Calibri"/>
      <scheme val="minor"/>
    </font>
    <font>
      <sz val="10"/>
      <color indexed="12"/>
      <name val="Calibri"/>
      <scheme val="minor"/>
    </font>
    <font>
      <sz val="12"/>
      <name val="Calibri"/>
      <scheme val="minor"/>
    </font>
    <font>
      <sz val="8"/>
      <name val="Calibri"/>
      <scheme val="minor"/>
    </font>
    <font>
      <sz val="12"/>
      <color indexed="10"/>
      <name val="Calibri"/>
      <family val="2"/>
      <scheme val="minor"/>
    </font>
    <font>
      <b/>
      <sz val="12"/>
      <color indexed="19"/>
      <name val="Calibri"/>
      <scheme val="minor"/>
    </font>
    <font>
      <sz val="12"/>
      <color indexed="19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1"/>
      <name val="Calibri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sz val="20"/>
      <color theme="1"/>
      <name val="Calibri"/>
      <scheme val="minor"/>
    </font>
    <font>
      <b/>
      <sz val="24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20"/>
      <color rgb="FF000000"/>
      <name val="Calibri"/>
      <scheme val="minor"/>
    </font>
    <font>
      <b/>
      <sz val="20"/>
      <color rgb="FF000000"/>
      <name val="Calibri"/>
      <scheme val="minor"/>
    </font>
    <font>
      <sz val="20"/>
      <color theme="0"/>
      <name val="Calibri"/>
      <scheme val="minor"/>
    </font>
    <font>
      <sz val="18"/>
      <color rgb="FF000000"/>
      <name val="Calibri"/>
      <scheme val="minor"/>
    </font>
    <font>
      <sz val="18"/>
      <color theme="1"/>
      <name val="Calibri"/>
      <scheme val="minor"/>
    </font>
    <font>
      <b/>
      <sz val="36"/>
      <color theme="0"/>
      <name val="Calibri"/>
      <scheme val="minor"/>
    </font>
    <font>
      <b/>
      <sz val="22"/>
      <color theme="1"/>
      <name val="Calibri"/>
      <scheme val="minor"/>
    </font>
    <font>
      <b/>
      <sz val="18"/>
      <color rgb="FF000000"/>
      <name val="Calibri"/>
      <scheme val="minor"/>
    </font>
    <font>
      <b/>
      <sz val="22"/>
      <color rgb="FF000000"/>
      <name val="Calibri"/>
      <scheme val="minor"/>
    </font>
    <font>
      <b/>
      <sz val="22"/>
      <name val="Calibri"/>
      <scheme val="minor"/>
    </font>
    <font>
      <sz val="24"/>
      <color theme="1"/>
      <name val="Calibri"/>
      <scheme val="minor"/>
    </font>
    <font>
      <sz val="12"/>
      <color theme="9" tint="0.79998168889431442"/>
      <name val="Calibri"/>
      <scheme val="minor"/>
    </font>
    <font>
      <b/>
      <sz val="28"/>
      <color theme="1"/>
      <name val="Calibri"/>
      <scheme val="minor"/>
    </font>
    <font>
      <sz val="26"/>
      <color theme="0"/>
      <name val="Calibri"/>
      <scheme val="minor"/>
    </font>
    <font>
      <b/>
      <sz val="22"/>
      <color theme="0"/>
      <name val="Calibri"/>
      <scheme val="minor"/>
    </font>
    <font>
      <b/>
      <sz val="24"/>
      <color theme="0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-0.249977111117893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000000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68">
    <xf numFmtId="0" fontId="0" fillId="0" borderId="0"/>
    <xf numFmtId="0" fontId="5" fillId="0" borderId="0" applyBorder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35">
    <xf numFmtId="0" fontId="0" fillId="0" borderId="0" xfId="0"/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4" fillId="0" borderId="0" xfId="0" applyFont="1"/>
    <xf numFmtId="0" fontId="5" fillId="4" borderId="3" xfId="0" applyFont="1" applyFill="1" applyBorder="1"/>
    <xf numFmtId="0" fontId="0" fillId="4" borderId="2" xfId="0" applyFill="1" applyBorder="1"/>
    <xf numFmtId="0" fontId="0" fillId="4" borderId="4" xfId="0" applyFill="1" applyBorder="1"/>
    <xf numFmtId="49" fontId="7" fillId="0" borderId="5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1" fontId="11" fillId="2" borderId="5" xfId="1" applyNumberFormat="1" applyFont="1" applyFill="1" applyBorder="1" applyAlignment="1">
      <alignment horizontal="center" vertical="center"/>
    </xf>
    <xf numFmtId="1" fontId="13" fillId="2" borderId="5" xfId="1" applyNumberFormat="1" applyFont="1" applyFill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1" fontId="14" fillId="2" borderId="5" xfId="1" applyNumberFormat="1" applyFont="1" applyFill="1" applyBorder="1" applyAlignment="1">
      <alignment horizontal="center" vertical="center"/>
    </xf>
    <xf numFmtId="1" fontId="15" fillId="2" borderId="5" xfId="1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/>
    </xf>
    <xf numFmtId="49" fontId="7" fillId="0" borderId="8" xfId="1" applyNumberFormat="1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/>
    </xf>
    <xf numFmtId="0" fontId="3" fillId="5" borderId="3" xfId="0" applyFont="1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0" borderId="0" xfId="0" applyAlignment="1">
      <alignment horizontal="center"/>
    </xf>
    <xf numFmtId="0" fontId="2" fillId="0" borderId="11" xfId="0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5" xfId="0" applyBorder="1"/>
    <xf numFmtId="0" fontId="4" fillId="0" borderId="0" xfId="0" applyFont="1" applyBorder="1"/>
    <xf numFmtId="0" fontId="4" fillId="0" borderId="15" xfId="0" applyFont="1" applyBorder="1"/>
    <xf numFmtId="1" fontId="8" fillId="0" borderId="7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164" fontId="12" fillId="0" borderId="7" xfId="1" applyNumberFormat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5" fillId="0" borderId="12" xfId="0" applyFont="1" applyFill="1" applyBorder="1"/>
    <xf numFmtId="0" fontId="18" fillId="4" borderId="22" xfId="0" applyFon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20" fillId="4" borderId="20" xfId="0" applyFont="1" applyFill="1" applyBorder="1" applyAlignment="1">
      <alignment horizontal="center"/>
    </xf>
    <xf numFmtId="0" fontId="0" fillId="4" borderId="21" xfId="0" applyFill="1" applyBorder="1"/>
    <xf numFmtId="0" fontId="21" fillId="4" borderId="24" xfId="0" applyFon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0" fillId="4" borderId="25" xfId="0" applyFill="1" applyBorder="1"/>
    <xf numFmtId="0" fontId="3" fillId="4" borderId="5" xfId="0" applyFont="1" applyFill="1" applyBorder="1"/>
    <xf numFmtId="0" fontId="0" fillId="4" borderId="5" xfId="0" applyFill="1" applyBorder="1"/>
    <xf numFmtId="0" fontId="19" fillId="4" borderId="5" xfId="0" applyFont="1" applyFill="1" applyBorder="1"/>
    <xf numFmtId="0" fontId="20" fillId="4" borderId="5" xfId="0" applyFont="1" applyFill="1" applyBorder="1"/>
    <xf numFmtId="0" fontId="20" fillId="4" borderId="7" xfId="0" applyFont="1" applyFill="1" applyBorder="1"/>
    <xf numFmtId="0" fontId="22" fillId="7" borderId="3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4" fontId="19" fillId="0" borderId="9" xfId="0" applyNumberFormat="1" applyFont="1" applyFill="1" applyBorder="1" applyAlignment="1">
      <alignment horizontal="center"/>
    </xf>
    <xf numFmtId="164" fontId="20" fillId="0" borderId="9" xfId="0" applyNumberFormat="1" applyFont="1" applyFill="1" applyBorder="1" applyAlignment="1">
      <alignment horizontal="center"/>
    </xf>
    <xf numFmtId="164" fontId="20" fillId="7" borderId="10" xfId="0" applyNumberFormat="1" applyFont="1" applyFill="1" applyBorder="1" applyAlignment="1">
      <alignment horizontal="center"/>
    </xf>
    <xf numFmtId="0" fontId="12" fillId="0" borderId="9" xfId="1" applyFont="1" applyBorder="1" applyAlignment="1">
      <alignment horizontal="center" vertical="center"/>
    </xf>
    <xf numFmtId="164" fontId="12" fillId="0" borderId="10" xfId="1" applyNumberFormat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5" xfId="0" applyBorder="1"/>
    <xf numFmtId="0" fontId="23" fillId="0" borderId="5" xfId="0" applyFont="1" applyBorder="1"/>
    <xf numFmtId="0" fontId="18" fillId="0" borderId="5" xfId="0" applyFont="1" applyBorder="1"/>
    <xf numFmtId="0" fontId="0" fillId="0" borderId="5" xfId="0" applyFont="1" applyBorder="1"/>
    <xf numFmtId="0" fontId="2" fillId="0" borderId="5" xfId="0" applyFont="1" applyBorder="1"/>
    <xf numFmtId="0" fontId="2" fillId="0" borderId="7" xfId="0" applyFont="1" applyBorder="1"/>
    <xf numFmtId="0" fontId="22" fillId="3" borderId="8" xfId="0" applyFont="1" applyFill="1" applyBorder="1"/>
    <xf numFmtId="0" fontId="0" fillId="0" borderId="9" xfId="0" applyBorder="1" applyAlignment="1">
      <alignment horizontal="center"/>
    </xf>
    <xf numFmtId="0" fontId="23" fillId="3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14" xfId="0" applyFont="1" applyBorder="1"/>
    <xf numFmtId="1" fontId="0" fillId="0" borderId="0" xfId="0" applyNumberFormat="1" applyFont="1" applyBorder="1"/>
    <xf numFmtId="1" fontId="0" fillId="0" borderId="0" xfId="0" applyNumberFormat="1" applyFont="1" applyFill="1" applyBorder="1"/>
    <xf numFmtId="0" fontId="0" fillId="0" borderId="0" xfId="0" applyFont="1" applyBorder="1" applyAlignment="1">
      <alignment horizontal="center"/>
    </xf>
    <xf numFmtId="2" fontId="0" fillId="0" borderId="15" xfId="0" applyNumberFormat="1" applyFont="1" applyBorder="1"/>
    <xf numFmtId="0" fontId="0" fillId="0" borderId="16" xfId="0" applyFont="1" applyBorder="1"/>
    <xf numFmtId="1" fontId="0" fillId="0" borderId="17" xfId="0" applyNumberFormat="1" applyFont="1" applyBorder="1"/>
    <xf numFmtId="1" fontId="0" fillId="0" borderId="17" xfId="0" applyNumberFormat="1" applyFont="1" applyFill="1" applyBorder="1"/>
    <xf numFmtId="0" fontId="0" fillId="0" borderId="17" xfId="0" applyFont="1" applyBorder="1" applyAlignment="1">
      <alignment horizontal="center"/>
    </xf>
    <xf numFmtId="2" fontId="0" fillId="0" borderId="18" xfId="0" applyNumberFormat="1" applyFont="1" applyBorder="1"/>
    <xf numFmtId="0" fontId="0" fillId="6" borderId="5" xfId="0" applyFont="1" applyFill="1" applyBorder="1"/>
    <xf numFmtId="0" fontId="0" fillId="0" borderId="0" xfId="0" applyFont="1" applyBorder="1"/>
    <xf numFmtId="0" fontId="0" fillId="6" borderId="7" xfId="0" applyFont="1" applyFill="1" applyBorder="1"/>
    <xf numFmtId="0" fontId="0" fillId="0" borderId="15" xfId="0" applyFont="1" applyBorder="1"/>
    <xf numFmtId="164" fontId="0" fillId="0" borderId="15" xfId="0" applyNumberFormat="1" applyFont="1" applyBorder="1"/>
    <xf numFmtId="164" fontId="0" fillId="6" borderId="7" xfId="0" applyNumberFormat="1" applyFont="1" applyFill="1" applyBorder="1"/>
    <xf numFmtId="0" fontId="0" fillId="0" borderId="17" xfId="0" applyFont="1" applyBorder="1"/>
    <xf numFmtId="164" fontId="0" fillId="0" borderId="18" xfId="0" applyNumberFormat="1" applyFont="1" applyBorder="1"/>
    <xf numFmtId="0" fontId="0" fillId="8" borderId="1" xfId="0" applyFont="1" applyFill="1" applyBorder="1"/>
    <xf numFmtId="0" fontId="0" fillId="8" borderId="4" xfId="0" applyFont="1" applyFill="1" applyBorder="1"/>
    <xf numFmtId="0" fontId="0" fillId="8" borderId="30" xfId="0" applyFill="1" applyBorder="1"/>
    <xf numFmtId="0" fontId="0" fillId="8" borderId="5" xfId="0" applyFill="1" applyBorder="1"/>
    <xf numFmtId="0" fontId="0" fillId="8" borderId="32" xfId="0" applyFill="1" applyBorder="1"/>
    <xf numFmtId="0" fontId="24" fillId="8" borderId="5" xfId="0" applyFont="1" applyFill="1" applyBorder="1"/>
    <xf numFmtId="0" fontId="0" fillId="8" borderId="28" xfId="0" applyFill="1" applyBorder="1"/>
    <xf numFmtId="0" fontId="0" fillId="8" borderId="5" xfId="0" applyFill="1" applyBorder="1" applyAlignment="1">
      <alignment horizontal="center"/>
    </xf>
    <xf numFmtId="0" fontId="24" fillId="8" borderId="19" xfId="0" applyFont="1" applyFill="1" applyBorder="1"/>
    <xf numFmtId="0" fontId="0" fillId="8" borderId="20" xfId="0" applyFill="1" applyBorder="1"/>
    <xf numFmtId="0" fontId="0" fillId="8" borderId="21" xfId="0" applyFill="1" applyBorder="1"/>
    <xf numFmtId="0" fontId="0" fillId="8" borderId="6" xfId="0" applyFill="1" applyBorder="1"/>
    <xf numFmtId="0" fontId="0" fillId="6" borderId="5" xfId="0" applyFill="1" applyBorder="1"/>
    <xf numFmtId="0" fontId="0" fillId="8" borderId="7" xfId="0" applyFill="1" applyBorder="1"/>
    <xf numFmtId="0" fontId="0" fillId="6" borderId="7" xfId="0" applyFill="1" applyBorder="1"/>
    <xf numFmtId="0" fontId="0" fillId="9" borderId="6" xfId="0" applyFill="1" applyBorder="1"/>
    <xf numFmtId="0" fontId="0" fillId="9" borderId="5" xfId="0" applyFill="1" applyBorder="1"/>
    <xf numFmtId="0" fontId="0" fillId="9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6" borderId="9" xfId="0" applyFill="1" applyBorder="1"/>
    <xf numFmtId="0" fontId="0" fillId="6" borderId="10" xfId="0" applyFill="1" applyBorder="1"/>
    <xf numFmtId="0" fontId="3" fillId="8" borderId="1" xfId="0" applyFont="1" applyFill="1" applyBorder="1"/>
    <xf numFmtId="0" fontId="0" fillId="8" borderId="2" xfId="0" applyFill="1" applyBorder="1"/>
    <xf numFmtId="0" fontId="0" fillId="8" borderId="4" xfId="0" applyFill="1" applyBorder="1"/>
    <xf numFmtId="0" fontId="0" fillId="8" borderId="23" xfId="0" applyFill="1" applyBorder="1"/>
    <xf numFmtId="0" fontId="0" fillId="8" borderId="31" xfId="0" applyFill="1" applyBorder="1"/>
    <xf numFmtId="0" fontId="0" fillId="8" borderId="33" xfId="0" applyFill="1" applyBorder="1"/>
    <xf numFmtId="0" fontId="0" fillId="8" borderId="34" xfId="0" applyFill="1" applyBorder="1"/>
    <xf numFmtId="0" fontId="0" fillId="8" borderId="9" xfId="0" applyFill="1" applyBorder="1" applyAlignment="1">
      <alignment horizontal="center"/>
    </xf>
    <xf numFmtId="0" fontId="0" fillId="8" borderId="10" xfId="0" applyFill="1" applyBorder="1"/>
    <xf numFmtId="0" fontId="0" fillId="0" borderId="11" xfId="0" applyFont="1" applyBorder="1"/>
    <xf numFmtId="0" fontId="0" fillId="0" borderId="12" xfId="0" applyFont="1" applyBorder="1"/>
    <xf numFmtId="0" fontId="0" fillId="6" borderId="20" xfId="0" applyFont="1" applyFill="1" applyBorder="1"/>
    <xf numFmtId="0" fontId="0" fillId="0" borderId="12" xfId="0" applyFont="1" applyBorder="1" applyAlignment="1">
      <alignment horizontal="center"/>
    </xf>
    <xf numFmtId="0" fontId="0" fillId="6" borderId="21" xfId="0" applyFont="1" applyFill="1" applyBorder="1"/>
    <xf numFmtId="164" fontId="11" fillId="0" borderId="7" xfId="1" applyNumberFormat="1" applyFont="1" applyBorder="1" applyAlignment="1">
      <alignment horizontal="center" vertical="center"/>
    </xf>
    <xf numFmtId="0" fontId="0" fillId="0" borderId="0" xfId="0" applyFill="1" applyBorder="1"/>
    <xf numFmtId="0" fontId="0" fillId="0" borderId="35" xfId="0" applyFill="1" applyBorder="1"/>
    <xf numFmtId="0" fontId="0" fillId="0" borderId="36" xfId="0" applyFill="1" applyBorder="1"/>
    <xf numFmtId="164" fontId="0" fillId="0" borderId="0" xfId="0" applyNumberFormat="1"/>
    <xf numFmtId="164" fontId="0" fillId="0" borderId="37" xfId="0" applyNumberFormat="1" applyBorder="1"/>
    <xf numFmtId="0" fontId="0" fillId="0" borderId="38" xfId="0" applyBorder="1"/>
    <xf numFmtId="0" fontId="0" fillId="0" borderId="37" xfId="0" applyBorder="1"/>
    <xf numFmtId="0" fontId="0" fillId="9" borderId="1" xfId="0" applyFill="1" applyBorder="1"/>
    <xf numFmtId="0" fontId="0" fillId="0" borderId="39" xfId="0" applyBorder="1"/>
    <xf numFmtId="164" fontId="0" fillId="0" borderId="0" xfId="0" applyNumberFormat="1" applyBorder="1"/>
    <xf numFmtId="0" fontId="0" fillId="2" borderId="1" xfId="0" applyFill="1" applyBorder="1"/>
    <xf numFmtId="164" fontId="0" fillId="2" borderId="2" xfId="0" applyNumberFormat="1" applyFill="1" applyBorder="1"/>
    <xf numFmtId="164" fontId="2" fillId="2" borderId="4" xfId="0" applyNumberFormat="1" applyFont="1" applyFill="1" applyBorder="1"/>
    <xf numFmtId="164" fontId="0" fillId="0" borderId="40" xfId="0" applyNumberFormat="1" applyBorder="1"/>
    <xf numFmtId="1" fontId="11" fillId="0" borderId="5" xfId="1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0" fillId="0" borderId="38" xfId="0" applyNumberFormat="1" applyBorder="1"/>
    <xf numFmtId="0" fontId="0" fillId="2" borderId="0" xfId="0" applyFill="1"/>
    <xf numFmtId="164" fontId="0" fillId="9" borderId="4" xfId="0" applyNumberFormat="1" applyFill="1" applyBorder="1"/>
    <xf numFmtId="0" fontId="20" fillId="7" borderId="3" xfId="0" applyFont="1" applyFill="1" applyBorder="1" applyAlignment="1">
      <alignment horizontal="left"/>
    </xf>
    <xf numFmtId="0" fontId="0" fillId="7" borderId="2" xfId="0" applyFill="1" applyBorder="1"/>
    <xf numFmtId="164" fontId="20" fillId="7" borderId="30" xfId="0" applyNumberFormat="1" applyFont="1" applyFill="1" applyBorder="1" applyAlignment="1">
      <alignment horizontal="center"/>
    </xf>
    <xf numFmtId="0" fontId="19" fillId="10" borderId="0" xfId="0" applyFont="1" applyFill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0" fillId="10" borderId="2" xfId="0" applyFill="1" applyBorder="1"/>
    <xf numFmtId="0" fontId="21" fillId="10" borderId="4" xfId="0" applyFont="1" applyFill="1" applyBorder="1" applyAlignment="1">
      <alignment horizontal="center"/>
    </xf>
    <xf numFmtId="0" fontId="0" fillId="3" borderId="0" xfId="0" applyFill="1"/>
    <xf numFmtId="0" fontId="25" fillId="0" borderId="0" xfId="0" applyFont="1"/>
    <xf numFmtId="0" fontId="25" fillId="11" borderId="1" xfId="0" applyFont="1" applyFill="1" applyBorder="1"/>
    <xf numFmtId="0" fontId="25" fillId="11" borderId="2" xfId="0" applyFont="1" applyFill="1" applyBorder="1"/>
    <xf numFmtId="164" fontId="26" fillId="11" borderId="4" xfId="0" applyNumberFormat="1" applyFont="1" applyFill="1" applyBorder="1"/>
    <xf numFmtId="0" fontId="25" fillId="12" borderId="0" xfId="0" applyFont="1" applyFill="1"/>
    <xf numFmtId="0" fontId="20" fillId="3" borderId="29" xfId="0" applyFont="1" applyFill="1" applyBorder="1"/>
    <xf numFmtId="0" fontId="0" fillId="3" borderId="2" xfId="0" applyFill="1" applyBorder="1"/>
    <xf numFmtId="0" fontId="2" fillId="3" borderId="30" xfId="0" applyFont="1" applyFill="1" applyBorder="1" applyAlignment="1">
      <alignment horizontal="center"/>
    </xf>
    <xf numFmtId="0" fontId="20" fillId="3" borderId="30" xfId="0" applyFont="1" applyFill="1" applyBorder="1" applyAlignment="1">
      <alignment horizontal="center"/>
    </xf>
    <xf numFmtId="0" fontId="25" fillId="13" borderId="2" xfId="0" applyFont="1" applyFill="1" applyBorder="1"/>
    <xf numFmtId="0" fontId="27" fillId="13" borderId="4" xfId="0" applyFont="1" applyFill="1" applyBorder="1" applyAlignment="1">
      <alignment horizontal="center"/>
    </xf>
    <xf numFmtId="164" fontId="25" fillId="13" borderId="2" xfId="0" applyNumberFormat="1" applyFont="1" applyFill="1" applyBorder="1"/>
    <xf numFmtId="0" fontId="30" fillId="14" borderId="2" xfId="0" applyFont="1" applyFill="1" applyBorder="1"/>
    <xf numFmtId="0" fontId="29" fillId="14" borderId="2" xfId="0" applyFont="1" applyFill="1" applyBorder="1"/>
    <xf numFmtId="0" fontId="25" fillId="15" borderId="0" xfId="0" applyFont="1" applyFill="1"/>
    <xf numFmtId="0" fontId="32" fillId="14" borderId="4" xfId="0" applyFont="1" applyFill="1" applyBorder="1" applyAlignment="1">
      <alignment horizontal="center"/>
    </xf>
    <xf numFmtId="0" fontId="0" fillId="16" borderId="0" xfId="0" applyFill="1"/>
    <xf numFmtId="0" fontId="0" fillId="8" borderId="1" xfId="0" applyFill="1" applyBorder="1"/>
    <xf numFmtId="164" fontId="0" fillId="8" borderId="2" xfId="0" applyNumberFormat="1" applyFill="1" applyBorder="1"/>
    <xf numFmtId="164" fontId="2" fillId="8" borderId="4" xfId="0" applyNumberFormat="1" applyFont="1" applyFill="1" applyBorder="1"/>
    <xf numFmtId="0" fontId="20" fillId="8" borderId="3" xfId="0" applyFont="1" applyFill="1" applyBorder="1" applyAlignment="1">
      <alignment horizontal="center"/>
    </xf>
    <xf numFmtId="0" fontId="20" fillId="8" borderId="30" xfId="0" applyFont="1" applyFill="1" applyBorder="1" applyAlignment="1">
      <alignment horizontal="center"/>
    </xf>
    <xf numFmtId="164" fontId="34" fillId="17" borderId="2" xfId="0" applyNumberFormat="1" applyFont="1" applyFill="1" applyBorder="1"/>
    <xf numFmtId="0" fontId="35" fillId="17" borderId="4" xfId="0" applyFont="1" applyFill="1" applyBorder="1" applyAlignment="1">
      <alignment horizontal="center"/>
    </xf>
    <xf numFmtId="0" fontId="23" fillId="8" borderId="1" xfId="0" applyFont="1" applyFill="1" applyBorder="1"/>
    <xf numFmtId="0" fontId="23" fillId="8" borderId="2" xfId="0" applyFont="1" applyFill="1" applyBorder="1"/>
    <xf numFmtId="164" fontId="23" fillId="8" borderId="2" xfId="0" applyNumberFormat="1" applyFont="1" applyFill="1" applyBorder="1"/>
    <xf numFmtId="0" fontId="28" fillId="18" borderId="4" xfId="0" applyFont="1" applyFill="1" applyBorder="1" applyAlignment="1">
      <alignment horizontal="center"/>
    </xf>
    <xf numFmtId="0" fontId="34" fillId="18" borderId="2" xfId="0" applyFont="1" applyFill="1" applyBorder="1" applyAlignment="1">
      <alignment horizontal="center"/>
    </xf>
    <xf numFmtId="0" fontId="36" fillId="18" borderId="1" xfId="0" applyFont="1" applyFill="1" applyBorder="1"/>
    <xf numFmtId="0" fontId="36" fillId="18" borderId="4" xfId="0" applyFont="1" applyFill="1" applyBorder="1" applyAlignment="1">
      <alignment horizontal="center"/>
    </xf>
    <xf numFmtId="0" fontId="33" fillId="17" borderId="2" xfId="0" applyFont="1" applyFill="1" applyBorder="1"/>
    <xf numFmtId="0" fontId="3" fillId="17" borderId="1" xfId="0" applyFont="1" applyFill="1" applyBorder="1"/>
    <xf numFmtId="164" fontId="33" fillId="17" borderId="4" xfId="0" applyNumberFormat="1" applyFont="1" applyFill="1" applyBorder="1"/>
    <xf numFmtId="0" fontId="22" fillId="7" borderId="3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left"/>
    </xf>
    <xf numFmtId="0" fontId="31" fillId="10" borderId="2" xfId="0" applyFont="1" applyFill="1" applyBorder="1"/>
    <xf numFmtId="0" fontId="38" fillId="7" borderId="1" xfId="0" applyFont="1" applyFill="1" applyBorder="1"/>
    <xf numFmtId="0" fontId="38" fillId="7" borderId="2" xfId="0" applyFont="1" applyFill="1" applyBorder="1"/>
    <xf numFmtId="0" fontId="38" fillId="7" borderId="4" xfId="0" applyFont="1" applyFill="1" applyBorder="1"/>
    <xf numFmtId="0" fontId="39" fillId="10" borderId="1" xfId="0" applyFont="1" applyFill="1" applyBorder="1" applyAlignment="1">
      <alignment horizontal="center"/>
    </xf>
    <xf numFmtId="1" fontId="22" fillId="10" borderId="4" xfId="0" applyNumberFormat="1" applyFont="1" applyFill="1" applyBorder="1"/>
    <xf numFmtId="0" fontId="37" fillId="4" borderId="1" xfId="0" applyFont="1" applyFill="1" applyBorder="1" applyAlignment="1">
      <alignment horizontal="center"/>
    </xf>
    <xf numFmtId="0" fontId="0" fillId="3" borderId="4" xfId="0" applyFill="1" applyBorder="1"/>
    <xf numFmtId="0" fontId="22" fillId="3" borderId="1" xfId="0" applyFont="1" applyFill="1" applyBorder="1"/>
    <xf numFmtId="164" fontId="40" fillId="14" borderId="4" xfId="0" applyNumberFormat="1" applyFont="1" applyFill="1" applyBorder="1"/>
    <xf numFmtId="164" fontId="42" fillId="14" borderId="1" xfId="0" applyNumberFormat="1" applyFont="1" applyFill="1" applyBorder="1"/>
    <xf numFmtId="0" fontId="41" fillId="14" borderId="4" xfId="0" applyFont="1" applyFill="1" applyBorder="1" applyAlignment="1">
      <alignment horizontal="left"/>
    </xf>
    <xf numFmtId="0" fontId="36" fillId="18" borderId="3" xfId="0" applyFont="1" applyFill="1" applyBorder="1"/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</cellXfs>
  <cellStyles count="568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" xfId="286" builtinId="8" hidden="1"/>
    <cellStyle name="Hipervínculo" xfId="288" builtinId="8" hidden="1"/>
    <cellStyle name="Hipervínculo" xfId="290" builtinId="8" hidden="1"/>
    <cellStyle name="Hipervínculo" xfId="292" builtinId="8" hidden="1"/>
    <cellStyle name="Hipervínculo" xfId="294" builtinId="8" hidden="1"/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" xfId="304" builtinId="8" hidden="1"/>
    <cellStyle name="Hipervínculo" xfId="306" builtinId="8" hidden="1"/>
    <cellStyle name="Hipervínculo" xfId="308" builtinId="8" hidden="1"/>
    <cellStyle name="Hipervínculo" xfId="310" builtinId="8" hidden="1"/>
    <cellStyle name="Hipervínculo" xfId="312" builtinId="8" hidden="1"/>
    <cellStyle name="Hipervínculo" xfId="314" builtinId="8" hidden="1"/>
    <cellStyle name="Hipervínculo" xfId="316" builtinId="8" hidden="1"/>
    <cellStyle name="Hipervínculo" xfId="318" builtinId="8" hidden="1"/>
    <cellStyle name="Hipervínculo" xfId="320" builtinId="8" hidden="1"/>
    <cellStyle name="Hipervínculo" xfId="322" builtinId="8" hidden="1"/>
    <cellStyle name="Hipervínculo" xfId="324" builtinId="8" hidden="1"/>
    <cellStyle name="Hipervínculo" xfId="326" builtinId="8" hidden="1"/>
    <cellStyle name="Hipervínculo" xfId="328" builtinId="8" hidden="1"/>
    <cellStyle name="Hipervínculo" xfId="330" builtinId="8" hidden="1"/>
    <cellStyle name="Hipervínculo" xfId="332" builtinId="8" hidden="1"/>
    <cellStyle name="Hipervínculo" xfId="334" builtinId="8" hidden="1"/>
    <cellStyle name="Hipervínculo" xfId="336" builtinId="8" hidden="1"/>
    <cellStyle name="Hipervínculo" xfId="338" builtinId="8" hidden="1"/>
    <cellStyle name="Hipervínculo" xfId="340" builtinId="8" hidden="1"/>
    <cellStyle name="Hipervínculo" xfId="342" builtinId="8" hidden="1"/>
    <cellStyle name="Hipervínculo" xfId="344" builtinId="8" hidden="1"/>
    <cellStyle name="Hipervínculo" xfId="346" builtinId="8" hidden="1"/>
    <cellStyle name="Hipervínculo" xfId="348" builtinId="8" hidden="1"/>
    <cellStyle name="Hipervínculo" xfId="350" builtinId="8" hidden="1"/>
    <cellStyle name="Hipervínculo" xfId="352" builtinId="8" hidden="1"/>
    <cellStyle name="Hipervínculo" xfId="354" builtinId="8" hidden="1"/>
    <cellStyle name="Hipervínculo" xfId="356" builtinId="8" hidden="1"/>
    <cellStyle name="Hipervínculo" xfId="358" builtinId="8" hidden="1"/>
    <cellStyle name="Hipervínculo" xfId="360" builtinId="8" hidden="1"/>
    <cellStyle name="Hipervínculo" xfId="362" builtinId="8" hidden="1"/>
    <cellStyle name="Hipervínculo" xfId="364" builtinId="8" hidden="1"/>
    <cellStyle name="Hipervínculo" xfId="366" builtinId="8" hidden="1"/>
    <cellStyle name="Hipervínculo" xfId="368" builtinId="8" hidden="1"/>
    <cellStyle name="Hipervínculo" xfId="370" builtinId="8" hidden="1"/>
    <cellStyle name="Hipervínculo" xfId="372" builtinId="8" hidden="1"/>
    <cellStyle name="Hipervínculo" xfId="374" builtinId="8" hidden="1"/>
    <cellStyle name="Hipervínculo" xfId="376" builtinId="8" hidden="1"/>
    <cellStyle name="Hipervínculo" xfId="378" builtinId="8" hidden="1"/>
    <cellStyle name="Hipervínculo" xfId="380" builtinId="8" hidden="1"/>
    <cellStyle name="Hipervínculo" xfId="382" builtinId="8" hidden="1"/>
    <cellStyle name="Hipervínculo" xfId="384" builtinId="8" hidden="1"/>
    <cellStyle name="Hipervínculo" xfId="386" builtinId="8" hidden="1"/>
    <cellStyle name="Hipervínculo" xfId="388" builtinId="8" hidden="1"/>
    <cellStyle name="Hipervínculo" xfId="390" builtinId="8" hidden="1"/>
    <cellStyle name="Hipervínculo" xfId="392" builtinId="8" hidden="1"/>
    <cellStyle name="Hipervínculo" xfId="394" builtinId="8" hidden="1"/>
    <cellStyle name="Hipervínculo" xfId="396" builtinId="8" hidden="1"/>
    <cellStyle name="Hipervínculo" xfId="398" builtinId="8" hidden="1"/>
    <cellStyle name="Hipervínculo" xfId="400" builtinId="8" hidden="1"/>
    <cellStyle name="Hipervínculo" xfId="402" builtinId="8" hidden="1"/>
    <cellStyle name="Hipervínculo" xfId="404" builtinId="8" hidden="1"/>
    <cellStyle name="Hipervínculo" xfId="406" builtinId="8" hidden="1"/>
    <cellStyle name="Hipervínculo" xfId="408" builtinId="8" hidden="1"/>
    <cellStyle name="Hipervínculo" xfId="410" builtinId="8" hidden="1"/>
    <cellStyle name="Hipervínculo" xfId="412" builtinId="8" hidden="1"/>
    <cellStyle name="Hipervínculo" xfId="414" builtinId="8" hidden="1"/>
    <cellStyle name="Hipervínculo" xfId="416" builtinId="8" hidden="1"/>
    <cellStyle name="Hipervínculo" xfId="418" builtinId="8" hidden="1"/>
    <cellStyle name="Hipervínculo" xfId="420" builtinId="8" hidden="1"/>
    <cellStyle name="Hipervínculo" xfId="422" builtinId="8" hidden="1"/>
    <cellStyle name="Hipervínculo" xfId="424" builtinId="8" hidden="1"/>
    <cellStyle name="Hipervínculo" xfId="426" builtinId="8" hidden="1"/>
    <cellStyle name="Hipervínculo" xfId="428" builtinId="8" hidden="1"/>
    <cellStyle name="Hipervínculo" xfId="430" builtinId="8" hidden="1"/>
    <cellStyle name="Hipervínculo" xfId="432" builtinId="8" hidden="1"/>
    <cellStyle name="Hipervínculo" xfId="434" builtinId="8" hidden="1"/>
    <cellStyle name="Hipervínculo" xfId="436" builtinId="8" hidden="1"/>
    <cellStyle name="Hipervínculo" xfId="438" builtinId="8" hidden="1"/>
    <cellStyle name="Hipervínculo" xfId="440" builtinId="8" hidden="1"/>
    <cellStyle name="Hipervínculo" xfId="442" builtinId="8" hidden="1"/>
    <cellStyle name="Hipervínculo" xfId="444" builtinId="8" hidden="1"/>
    <cellStyle name="Hipervínculo" xfId="446" builtinId="8" hidden="1"/>
    <cellStyle name="Hipervínculo" xfId="448" builtinId="8" hidden="1"/>
    <cellStyle name="Hipervínculo" xfId="450" builtinId="8" hidden="1"/>
    <cellStyle name="Hipervínculo" xfId="452" builtinId="8" hidden="1"/>
    <cellStyle name="Hipervínculo" xfId="454" builtinId="8" hidden="1"/>
    <cellStyle name="Hipervínculo" xfId="456" builtinId="8" hidden="1"/>
    <cellStyle name="Hipervínculo" xfId="458" builtinId="8" hidden="1"/>
    <cellStyle name="Hipervínculo" xfId="460" builtinId="8" hidden="1"/>
    <cellStyle name="Hipervínculo" xfId="462" builtinId="8" hidden="1"/>
    <cellStyle name="Hipervínculo" xfId="464" builtinId="8" hidden="1"/>
    <cellStyle name="Hipervínculo" xfId="466" builtinId="8" hidden="1"/>
    <cellStyle name="Hipervínculo" xfId="468" builtinId="8" hidden="1"/>
    <cellStyle name="Hipervínculo" xfId="470" builtinId="8" hidden="1"/>
    <cellStyle name="Hipervínculo" xfId="472" builtinId="8" hidden="1"/>
    <cellStyle name="Hipervínculo" xfId="474" builtinId="8" hidden="1"/>
    <cellStyle name="Hipervínculo" xfId="476" builtinId="8" hidden="1"/>
    <cellStyle name="Hipervínculo" xfId="478" builtinId="8" hidden="1"/>
    <cellStyle name="Hipervínculo" xfId="480" builtinId="8" hidden="1"/>
    <cellStyle name="Hipervínculo" xfId="482" builtinId="8" hidden="1"/>
    <cellStyle name="Hipervínculo" xfId="484" builtinId="8" hidden="1"/>
    <cellStyle name="Hipervínculo" xfId="486" builtinId="8" hidden="1"/>
    <cellStyle name="Hipervínculo" xfId="488" builtinId="8" hidden="1"/>
    <cellStyle name="Hipervínculo" xfId="490" builtinId="8" hidden="1"/>
    <cellStyle name="Hipervínculo" xfId="492" builtinId="8" hidden="1"/>
    <cellStyle name="Hipervínculo" xfId="494" builtinId="8" hidden="1"/>
    <cellStyle name="Hipervínculo" xfId="496" builtinId="8" hidden="1"/>
    <cellStyle name="Hipervínculo" xfId="498" builtinId="8" hidden="1"/>
    <cellStyle name="Hipervínculo" xfId="500" builtinId="8" hidden="1"/>
    <cellStyle name="Hipervínculo" xfId="502" builtinId="8" hidden="1"/>
    <cellStyle name="Hipervínculo" xfId="504" builtinId="8" hidden="1"/>
    <cellStyle name="Hipervínculo" xfId="506" builtinId="8" hidden="1"/>
    <cellStyle name="Hipervínculo" xfId="508" builtinId="8" hidden="1"/>
    <cellStyle name="Hipervínculo" xfId="510" builtinId="8" hidden="1"/>
    <cellStyle name="Hipervínculo" xfId="512" builtinId="8" hidden="1"/>
    <cellStyle name="Hipervínculo" xfId="514" builtinId="8" hidden="1"/>
    <cellStyle name="Hipervínculo" xfId="516" builtinId="8" hidden="1"/>
    <cellStyle name="Hipervínculo" xfId="518" builtinId="8" hidden="1"/>
    <cellStyle name="Hipervínculo" xfId="520" builtinId="8" hidden="1"/>
    <cellStyle name="Hipervínculo" xfId="522" builtinId="8" hidden="1"/>
    <cellStyle name="Hipervínculo" xfId="524" builtinId="8" hidden="1"/>
    <cellStyle name="Hipervínculo" xfId="526" builtinId="8" hidden="1"/>
    <cellStyle name="Hipervínculo" xfId="528" builtinId="8" hidden="1"/>
    <cellStyle name="Hipervínculo" xfId="530" builtinId="8" hidden="1"/>
    <cellStyle name="Hipervínculo" xfId="532" builtinId="8" hidden="1"/>
    <cellStyle name="Hipervínculo" xfId="534" builtinId="8" hidden="1"/>
    <cellStyle name="Hipervínculo" xfId="536" builtinId="8" hidden="1"/>
    <cellStyle name="Hipervínculo" xfId="538" builtinId="8" hidden="1"/>
    <cellStyle name="Hipervínculo" xfId="540" builtinId="8" hidden="1"/>
    <cellStyle name="Hipervínculo" xfId="542" builtinId="8" hidden="1"/>
    <cellStyle name="Hipervínculo" xfId="544" builtinId="8" hidden="1"/>
    <cellStyle name="Hipervínculo" xfId="546" builtinId="8" hidden="1"/>
    <cellStyle name="Hipervínculo" xfId="548" builtinId="8" hidden="1"/>
    <cellStyle name="Hipervínculo" xfId="550" builtinId="8" hidden="1"/>
    <cellStyle name="Hipervínculo" xfId="552" builtinId="8" hidden="1"/>
    <cellStyle name="Hipervínculo" xfId="554" builtinId="8" hidden="1"/>
    <cellStyle name="Hipervínculo" xfId="556" builtinId="8" hidden="1"/>
    <cellStyle name="Hipervínculo" xfId="558" builtinId="8" hidden="1"/>
    <cellStyle name="Hipervínculo" xfId="560" builtinId="8" hidden="1"/>
    <cellStyle name="Hipervínculo" xfId="562" builtinId="8" hidden="1"/>
    <cellStyle name="Hipervínculo" xfId="564" builtinId="8" hidden="1"/>
    <cellStyle name="Hipervínculo" xfId="56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Hipervínculo visitado" xfId="287" builtinId="9" hidden="1"/>
    <cellStyle name="Hipervínculo visitado" xfId="289" builtinId="9" hidden="1"/>
    <cellStyle name="Hipervínculo visitado" xfId="291" builtinId="9" hidden="1"/>
    <cellStyle name="Hipervínculo visitado" xfId="293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Hipervínculo visitado" xfId="305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3" builtinId="9" hidden="1"/>
    <cellStyle name="Hipervínculo visitado" xfId="315" builtinId="9" hidden="1"/>
    <cellStyle name="Hipervínculo visitado" xfId="317" builtinId="9" hidden="1"/>
    <cellStyle name="Hipervínculo visitado" xfId="319" builtinId="9" hidden="1"/>
    <cellStyle name="Hipervínculo visitado" xfId="321" builtinId="9" hidden="1"/>
    <cellStyle name="Hipervínculo visitado" xfId="323" builtinId="9" hidden="1"/>
    <cellStyle name="Hipervínculo visitado" xfId="325" builtinId="9" hidden="1"/>
    <cellStyle name="Hipervínculo visitado" xfId="327" builtinId="9" hidden="1"/>
    <cellStyle name="Hipervínculo visitado" xfId="329" builtinId="9" hidden="1"/>
    <cellStyle name="Hipervínculo visitado" xfId="331" builtinId="9" hidden="1"/>
    <cellStyle name="Hipervínculo visitado" xfId="333" builtinId="9" hidden="1"/>
    <cellStyle name="Hipervínculo visitado" xfId="335" builtinId="9" hidden="1"/>
    <cellStyle name="Hipervínculo visitado" xfId="337" builtinId="9" hidden="1"/>
    <cellStyle name="Hipervínculo visitado" xfId="339" builtinId="9" hidden="1"/>
    <cellStyle name="Hipervínculo visitado" xfId="341" builtinId="9" hidden="1"/>
    <cellStyle name="Hipervínculo visitado" xfId="343" builtinId="9" hidden="1"/>
    <cellStyle name="Hipervínculo visitado" xfId="345" builtinId="9" hidden="1"/>
    <cellStyle name="Hipervínculo visitado" xfId="347" builtinId="9" hidden="1"/>
    <cellStyle name="Hipervínculo visitado" xfId="349" builtinId="9" hidden="1"/>
    <cellStyle name="Hipervínculo visitado" xfId="351" builtinId="9" hidden="1"/>
    <cellStyle name="Hipervínculo visitado" xfId="353" builtinId="9" hidden="1"/>
    <cellStyle name="Hipervínculo visitado" xfId="355" builtinId="9" hidden="1"/>
    <cellStyle name="Hipervínculo visitado" xfId="357" builtinId="9" hidden="1"/>
    <cellStyle name="Hipervínculo visitado" xfId="359" builtinId="9" hidden="1"/>
    <cellStyle name="Hipervínculo visitado" xfId="361" builtinId="9" hidden="1"/>
    <cellStyle name="Hipervínculo visitado" xfId="363" builtinId="9" hidden="1"/>
    <cellStyle name="Hipervínculo visitado" xfId="365" builtinId="9" hidden="1"/>
    <cellStyle name="Hipervínculo visitado" xfId="367" builtinId="9" hidden="1"/>
    <cellStyle name="Hipervínculo visitado" xfId="369" builtinId="9" hidden="1"/>
    <cellStyle name="Hipervínculo visitado" xfId="371" builtinId="9" hidden="1"/>
    <cellStyle name="Hipervínculo visitado" xfId="373" builtinId="9" hidden="1"/>
    <cellStyle name="Hipervínculo visitado" xfId="375" builtinId="9" hidden="1"/>
    <cellStyle name="Hipervínculo visitado" xfId="377" builtinId="9" hidden="1"/>
    <cellStyle name="Hipervínculo visitado" xfId="379" builtinId="9" hidden="1"/>
    <cellStyle name="Hipervínculo visitado" xfId="381" builtinId="9" hidden="1"/>
    <cellStyle name="Hipervínculo visitado" xfId="383" builtinId="9" hidden="1"/>
    <cellStyle name="Hipervínculo visitado" xfId="385" builtinId="9" hidden="1"/>
    <cellStyle name="Hipervínculo visitado" xfId="387" builtinId="9" hidden="1"/>
    <cellStyle name="Hipervínculo visitado" xfId="389" builtinId="9" hidden="1"/>
    <cellStyle name="Hipervínculo visitado" xfId="391" builtinId="9" hidden="1"/>
    <cellStyle name="Hipervínculo visitado" xfId="393" builtinId="9" hidden="1"/>
    <cellStyle name="Hipervínculo visitado" xfId="395" builtinId="9" hidden="1"/>
    <cellStyle name="Hipervínculo visitado" xfId="397" builtinId="9" hidden="1"/>
    <cellStyle name="Hipervínculo visitado" xfId="399" builtinId="9" hidden="1"/>
    <cellStyle name="Hipervínculo visitado" xfId="401" builtinId="9" hidden="1"/>
    <cellStyle name="Hipervínculo visitado" xfId="403" builtinId="9" hidden="1"/>
    <cellStyle name="Hipervínculo visitado" xfId="405" builtinId="9" hidden="1"/>
    <cellStyle name="Hipervínculo visitado" xfId="407" builtinId="9" hidden="1"/>
    <cellStyle name="Hipervínculo visitado" xfId="409" builtinId="9" hidden="1"/>
    <cellStyle name="Hipervínculo visitado" xfId="411" builtinId="9" hidden="1"/>
    <cellStyle name="Hipervínculo visitado" xfId="413" builtinId="9" hidden="1"/>
    <cellStyle name="Hipervínculo visitado" xfId="415" builtinId="9" hidden="1"/>
    <cellStyle name="Hipervínculo visitado" xfId="417" builtinId="9" hidden="1"/>
    <cellStyle name="Hipervínculo visitado" xfId="419" builtinId="9" hidden="1"/>
    <cellStyle name="Hipervínculo visitado" xfId="421" builtinId="9" hidden="1"/>
    <cellStyle name="Hipervínculo visitado" xfId="423" builtinId="9" hidden="1"/>
    <cellStyle name="Hipervínculo visitado" xfId="425" builtinId="9" hidden="1"/>
    <cellStyle name="Hipervínculo visitado" xfId="427" builtinId="9" hidden="1"/>
    <cellStyle name="Hipervínculo visitado" xfId="429" builtinId="9" hidden="1"/>
    <cellStyle name="Hipervínculo visitado" xfId="431" builtinId="9" hidden="1"/>
    <cellStyle name="Hipervínculo visitado" xfId="433" builtinId="9" hidden="1"/>
    <cellStyle name="Hipervínculo visitado" xfId="435" builtinId="9" hidden="1"/>
    <cellStyle name="Hipervínculo visitado" xfId="437" builtinId="9" hidden="1"/>
    <cellStyle name="Hipervínculo visitado" xfId="439" builtinId="9" hidden="1"/>
    <cellStyle name="Hipervínculo visitado" xfId="441" builtinId="9" hidden="1"/>
    <cellStyle name="Hipervínculo visitado" xfId="443" builtinId="9" hidden="1"/>
    <cellStyle name="Hipervínculo visitado" xfId="445" builtinId="9" hidden="1"/>
    <cellStyle name="Hipervínculo visitado" xfId="447" builtinId="9" hidden="1"/>
    <cellStyle name="Hipervínculo visitado" xfId="449" builtinId="9" hidden="1"/>
    <cellStyle name="Hipervínculo visitado" xfId="451" builtinId="9" hidden="1"/>
    <cellStyle name="Hipervínculo visitado" xfId="453" builtinId="9" hidden="1"/>
    <cellStyle name="Hipervínculo visitado" xfId="455" builtinId="9" hidden="1"/>
    <cellStyle name="Hipervínculo visitado" xfId="457" builtinId="9" hidden="1"/>
    <cellStyle name="Hipervínculo visitado" xfId="459" builtinId="9" hidden="1"/>
    <cellStyle name="Hipervínculo visitado" xfId="461" builtinId="9" hidden="1"/>
    <cellStyle name="Hipervínculo visitado" xfId="463" builtinId="9" hidden="1"/>
    <cellStyle name="Hipervínculo visitado" xfId="465" builtinId="9" hidden="1"/>
    <cellStyle name="Hipervínculo visitado" xfId="467" builtinId="9" hidden="1"/>
    <cellStyle name="Hipervínculo visitado" xfId="469" builtinId="9" hidden="1"/>
    <cellStyle name="Hipervínculo visitado" xfId="471" builtinId="9" hidden="1"/>
    <cellStyle name="Hipervínculo visitado" xfId="473" builtinId="9" hidden="1"/>
    <cellStyle name="Hipervínculo visitado" xfId="475" builtinId="9" hidden="1"/>
    <cellStyle name="Hipervínculo visitado" xfId="477" builtinId="9" hidden="1"/>
    <cellStyle name="Hipervínculo visitado" xfId="479" builtinId="9" hidden="1"/>
    <cellStyle name="Hipervínculo visitado" xfId="481" builtinId="9" hidden="1"/>
    <cellStyle name="Hipervínculo visitado" xfId="483" builtinId="9" hidden="1"/>
    <cellStyle name="Hipervínculo visitado" xfId="485" builtinId="9" hidden="1"/>
    <cellStyle name="Hipervínculo visitado" xfId="487" builtinId="9" hidden="1"/>
    <cellStyle name="Hipervínculo visitado" xfId="489" builtinId="9" hidden="1"/>
    <cellStyle name="Hipervínculo visitado" xfId="491" builtinId="9" hidden="1"/>
    <cellStyle name="Hipervínculo visitado" xfId="493" builtinId="9" hidden="1"/>
    <cellStyle name="Hipervínculo visitado" xfId="495" builtinId="9" hidden="1"/>
    <cellStyle name="Hipervínculo visitado" xfId="497" builtinId="9" hidden="1"/>
    <cellStyle name="Hipervínculo visitado" xfId="499" builtinId="9" hidden="1"/>
    <cellStyle name="Hipervínculo visitado" xfId="501" builtinId="9" hidden="1"/>
    <cellStyle name="Hipervínculo visitado" xfId="503" builtinId="9" hidden="1"/>
    <cellStyle name="Hipervínculo visitado" xfId="505" builtinId="9" hidden="1"/>
    <cellStyle name="Hipervínculo visitado" xfId="507" builtinId="9" hidden="1"/>
    <cellStyle name="Hipervínculo visitado" xfId="509" builtinId="9" hidden="1"/>
    <cellStyle name="Hipervínculo visitado" xfId="511" builtinId="9" hidden="1"/>
    <cellStyle name="Hipervínculo visitado" xfId="513" builtinId="9" hidden="1"/>
    <cellStyle name="Hipervínculo visitado" xfId="515" builtinId="9" hidden="1"/>
    <cellStyle name="Hipervínculo visitado" xfId="517" builtinId="9" hidden="1"/>
    <cellStyle name="Hipervínculo visitado" xfId="519" builtinId="9" hidden="1"/>
    <cellStyle name="Hipervínculo visitado" xfId="521" builtinId="9" hidden="1"/>
    <cellStyle name="Hipervínculo visitado" xfId="523" builtinId="9" hidden="1"/>
    <cellStyle name="Hipervínculo visitado" xfId="525" builtinId="9" hidden="1"/>
    <cellStyle name="Hipervínculo visitado" xfId="527" builtinId="9" hidden="1"/>
    <cellStyle name="Hipervínculo visitado" xfId="529" builtinId="9" hidden="1"/>
    <cellStyle name="Hipervínculo visitado" xfId="531" builtinId="9" hidden="1"/>
    <cellStyle name="Hipervínculo visitado" xfId="533" builtinId="9" hidden="1"/>
    <cellStyle name="Hipervínculo visitado" xfId="535" builtinId="9" hidden="1"/>
    <cellStyle name="Hipervínculo visitado" xfId="537" builtinId="9" hidden="1"/>
    <cellStyle name="Hipervínculo visitado" xfId="539" builtinId="9" hidden="1"/>
    <cellStyle name="Hipervínculo visitado" xfId="541" builtinId="9" hidden="1"/>
    <cellStyle name="Hipervínculo visitado" xfId="543" builtinId="9" hidden="1"/>
    <cellStyle name="Hipervínculo visitado" xfId="545" builtinId="9" hidden="1"/>
    <cellStyle name="Hipervínculo visitado" xfId="547" builtinId="9" hidden="1"/>
    <cellStyle name="Hipervínculo visitado" xfId="549" builtinId="9" hidden="1"/>
    <cellStyle name="Hipervínculo visitado" xfId="551" builtinId="9" hidden="1"/>
    <cellStyle name="Hipervínculo visitado" xfId="553" builtinId="9" hidden="1"/>
    <cellStyle name="Hipervínculo visitado" xfId="555" builtinId="9" hidden="1"/>
    <cellStyle name="Hipervínculo visitado" xfId="557" builtinId="9" hidden="1"/>
    <cellStyle name="Hipervínculo visitado" xfId="559" builtinId="9" hidden="1"/>
    <cellStyle name="Hipervínculo visitado" xfId="561" builtinId="9" hidden="1"/>
    <cellStyle name="Hipervínculo visitado" xfId="563" builtinId="9" hidden="1"/>
    <cellStyle name="Hipervínculo visitado" xfId="565" builtinId="9" hidden="1"/>
    <cellStyle name="Hipervínculo visitado" xfId="567" builtinId="9" hidden="1"/>
    <cellStyle name="Normal" xfId="0" builtinId="0"/>
    <cellStyle name="Normal_Málaga ciudad AEMET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AL75"/>
  <sheetViews>
    <sheetView topLeftCell="A4" workbookViewId="0">
      <selection activeCell="E32" sqref="E32"/>
    </sheetView>
  </sheetViews>
  <sheetFormatPr baseColWidth="10" defaultRowHeight="15" x14ac:dyDescent="0"/>
  <cols>
    <col min="1" max="3" width="1.33203125" customWidth="1"/>
    <col min="5" max="5" width="5.33203125" bestFit="1" customWidth="1"/>
    <col min="6" max="13" width="9" customWidth="1"/>
    <col min="14" max="14" width="10.5" bestFit="1" customWidth="1"/>
    <col min="15" max="15" width="10.6640625" customWidth="1"/>
    <col min="16" max="16" width="10" bestFit="1" customWidth="1"/>
    <col min="17" max="17" width="9.33203125" bestFit="1" customWidth="1"/>
    <col min="18" max="18" width="8" bestFit="1" customWidth="1"/>
    <col min="19" max="19" width="9.5" bestFit="1" customWidth="1"/>
    <col min="20" max="20" width="9" bestFit="1" customWidth="1"/>
    <col min="21" max="23" width="2.5" customWidth="1"/>
    <col min="24" max="29" width="7.33203125" customWidth="1"/>
    <col min="30" max="30" width="9" customWidth="1"/>
    <col min="31" max="31" width="8.5" customWidth="1"/>
    <col min="32" max="32" width="8.1640625" customWidth="1"/>
    <col min="33" max="33" width="8.33203125" customWidth="1"/>
    <col min="34" max="34" width="8.83203125" customWidth="1"/>
    <col min="35" max="37" width="7.33203125" customWidth="1"/>
    <col min="38" max="38" width="9.83203125" customWidth="1"/>
  </cols>
  <sheetData>
    <row r="4" spans="4:38" ht="16" thickBot="1"/>
    <row r="5" spans="4:38" ht="24" thickBot="1">
      <c r="D5" s="1" t="s">
        <v>106</v>
      </c>
      <c r="E5" s="2"/>
      <c r="F5" s="2"/>
      <c r="G5" s="2"/>
      <c r="H5" s="3"/>
      <c r="I5" s="2"/>
      <c r="J5" s="4"/>
      <c r="R5" s="5"/>
      <c r="T5" s="5"/>
      <c r="X5" s="27" t="s">
        <v>34</v>
      </c>
      <c r="Y5" s="28"/>
      <c r="Z5" s="29"/>
      <c r="AA5" s="28"/>
      <c r="AB5" s="28"/>
      <c r="AC5" s="28"/>
      <c r="AD5" s="28"/>
      <c r="AE5" s="29"/>
      <c r="AF5" s="28"/>
      <c r="AG5" s="30"/>
      <c r="AK5" s="31"/>
    </row>
    <row r="6" spans="4:38" ht="16" thickBot="1">
      <c r="R6" s="5"/>
      <c r="T6" s="5"/>
      <c r="AK6" s="31"/>
    </row>
    <row r="7" spans="4:38" ht="18" thickBot="1">
      <c r="D7" s="232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4"/>
      <c r="AK7" s="31"/>
    </row>
    <row r="8" spans="4:38" ht="16" thickBot="1"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6" t="s">
        <v>33</v>
      </c>
      <c r="P8" s="7"/>
      <c r="Q8" s="8"/>
      <c r="R8" s="40"/>
      <c r="S8" s="37"/>
      <c r="T8" s="41"/>
      <c r="X8" s="32" t="s">
        <v>35</v>
      </c>
      <c r="Y8" s="33"/>
      <c r="Z8" s="33"/>
      <c r="AA8" s="33"/>
      <c r="AB8" s="33" t="s">
        <v>36</v>
      </c>
      <c r="AC8" s="33"/>
      <c r="AD8" s="33"/>
      <c r="AE8" s="33"/>
      <c r="AF8" s="33"/>
      <c r="AG8" s="33"/>
      <c r="AH8" s="33"/>
      <c r="AI8" s="33"/>
      <c r="AJ8" s="33"/>
      <c r="AK8" s="34"/>
      <c r="AL8" s="35"/>
    </row>
    <row r="9" spans="4:38">
      <c r="D9" s="20"/>
      <c r="E9" s="9"/>
      <c r="F9" s="9" t="s">
        <v>1</v>
      </c>
      <c r="G9" s="9" t="s">
        <v>2</v>
      </c>
      <c r="H9" s="9" t="s">
        <v>3</v>
      </c>
      <c r="I9" s="9" t="s">
        <v>4</v>
      </c>
      <c r="J9" s="9" t="s">
        <v>5</v>
      </c>
      <c r="K9" s="9" t="s">
        <v>6</v>
      </c>
      <c r="L9" s="9" t="s">
        <v>7</v>
      </c>
      <c r="M9" s="9" t="s">
        <v>8</v>
      </c>
      <c r="N9" s="9" t="s">
        <v>9</v>
      </c>
      <c r="O9" s="9" t="s">
        <v>10</v>
      </c>
      <c r="P9" s="9" t="s">
        <v>11</v>
      </c>
      <c r="Q9" s="9" t="s">
        <v>12</v>
      </c>
      <c r="R9" s="10" t="s">
        <v>13</v>
      </c>
      <c r="S9" s="11" t="s">
        <v>14</v>
      </c>
      <c r="T9" s="42">
        <v>14</v>
      </c>
      <c r="X9" s="36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8" t="s">
        <v>47</v>
      </c>
      <c r="AL9" s="39"/>
    </row>
    <row r="10" spans="4:38">
      <c r="D10" s="20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2" t="s">
        <v>22</v>
      </c>
      <c r="L10" s="12" t="s">
        <v>23</v>
      </c>
      <c r="M10" s="12" t="s">
        <v>24</v>
      </c>
      <c r="N10" s="12" t="s">
        <v>25</v>
      </c>
      <c r="O10" s="12" t="s">
        <v>26</v>
      </c>
      <c r="P10" s="12" t="s">
        <v>27</v>
      </c>
      <c r="Q10" s="12" t="s">
        <v>28</v>
      </c>
      <c r="R10" s="13" t="s">
        <v>29</v>
      </c>
      <c r="S10" s="14" t="s">
        <v>30</v>
      </c>
      <c r="T10" s="43" t="s">
        <v>31</v>
      </c>
      <c r="X10" s="36"/>
      <c r="Y10" s="37" t="s">
        <v>37</v>
      </c>
      <c r="Z10" s="37" t="s">
        <v>38</v>
      </c>
      <c r="AA10" s="37" t="s">
        <v>39</v>
      </c>
      <c r="AB10" s="37" t="s">
        <v>40</v>
      </c>
      <c r="AC10" s="37" t="s">
        <v>39</v>
      </c>
      <c r="AD10" s="37" t="s">
        <v>41</v>
      </c>
      <c r="AE10" s="37" t="s">
        <v>41</v>
      </c>
      <c r="AF10" s="37" t="s">
        <v>40</v>
      </c>
      <c r="AG10" s="37" t="s">
        <v>42</v>
      </c>
      <c r="AH10" s="37" t="s">
        <v>43</v>
      </c>
      <c r="AI10" s="37" t="s">
        <v>44</v>
      </c>
      <c r="AJ10" s="37" t="s">
        <v>45</v>
      </c>
      <c r="AK10" s="14" t="s">
        <v>30</v>
      </c>
      <c r="AL10" s="39" t="s">
        <v>46</v>
      </c>
    </row>
    <row r="11" spans="4:38">
      <c r="D11" s="20" t="s">
        <v>32</v>
      </c>
      <c r="E11" s="15">
        <v>1963</v>
      </c>
      <c r="F11" s="15">
        <v>122</v>
      </c>
      <c r="G11" s="12">
        <v>123</v>
      </c>
      <c r="H11" s="12">
        <v>153</v>
      </c>
      <c r="I11" s="12">
        <v>160</v>
      </c>
      <c r="J11" s="15">
        <v>188</v>
      </c>
      <c r="K11" s="15">
        <v>226</v>
      </c>
      <c r="L11" s="12">
        <v>260</v>
      </c>
      <c r="M11" s="12">
        <v>254</v>
      </c>
      <c r="N11" s="15">
        <v>225</v>
      </c>
      <c r="O11" s="15">
        <v>196</v>
      </c>
      <c r="P11" s="12">
        <v>160</v>
      </c>
      <c r="Q11" s="12">
        <v>124</v>
      </c>
      <c r="R11" s="17">
        <v>183</v>
      </c>
      <c r="S11" s="17">
        <v>1</v>
      </c>
      <c r="T11" s="152">
        <v>18.258333333333333</v>
      </c>
      <c r="X11" s="98">
        <v>1963</v>
      </c>
      <c r="Y11" s="108"/>
      <c r="Z11" s="108"/>
      <c r="AA11" s="109">
        <v>156</v>
      </c>
      <c r="AB11" s="109">
        <v>167</v>
      </c>
      <c r="AC11" s="109">
        <v>191</v>
      </c>
      <c r="AD11" s="109">
        <v>222</v>
      </c>
      <c r="AE11" s="109">
        <v>258</v>
      </c>
      <c r="AF11" s="109">
        <v>257</v>
      </c>
      <c r="AG11" s="109">
        <v>233</v>
      </c>
      <c r="AH11" s="109">
        <v>211</v>
      </c>
      <c r="AI11" s="109">
        <v>172</v>
      </c>
      <c r="AJ11" s="109">
        <v>143</v>
      </c>
      <c r="AK11" s="101">
        <v>1</v>
      </c>
      <c r="AL11" s="110"/>
    </row>
    <row r="12" spans="4:38">
      <c r="D12" s="20" t="s">
        <v>32</v>
      </c>
      <c r="E12" s="15">
        <v>1964</v>
      </c>
      <c r="F12" s="15">
        <v>126</v>
      </c>
      <c r="G12" s="15">
        <v>130</v>
      </c>
      <c r="H12" s="15">
        <v>148</v>
      </c>
      <c r="I12" s="15">
        <v>144</v>
      </c>
      <c r="J12" s="15">
        <v>209</v>
      </c>
      <c r="K12" s="15">
        <v>226</v>
      </c>
      <c r="L12" s="15">
        <v>253</v>
      </c>
      <c r="M12" s="15">
        <v>256</v>
      </c>
      <c r="N12" s="15">
        <v>245</v>
      </c>
      <c r="O12" s="15">
        <v>191</v>
      </c>
      <c r="P12" s="15">
        <v>148</v>
      </c>
      <c r="Q12" s="15">
        <v>116</v>
      </c>
      <c r="R12" s="17">
        <v>183</v>
      </c>
      <c r="S12" s="17">
        <v>2</v>
      </c>
      <c r="T12" s="152">
        <v>18.266666666666666</v>
      </c>
      <c r="X12" s="98">
        <v>1964</v>
      </c>
      <c r="Y12" s="109">
        <v>135</v>
      </c>
      <c r="Z12" s="109">
        <v>139</v>
      </c>
      <c r="AA12" s="109">
        <v>154</v>
      </c>
      <c r="AB12" s="109">
        <v>156</v>
      </c>
      <c r="AC12" s="109">
        <v>211</v>
      </c>
      <c r="AD12" s="108"/>
      <c r="AE12" s="109">
        <v>256</v>
      </c>
      <c r="AF12" s="109">
        <v>264</v>
      </c>
      <c r="AG12" s="109">
        <v>260</v>
      </c>
      <c r="AH12" s="109">
        <v>208</v>
      </c>
      <c r="AI12" s="109">
        <v>159</v>
      </c>
      <c r="AJ12" s="109">
        <v>131</v>
      </c>
      <c r="AK12" s="101">
        <v>2</v>
      </c>
      <c r="AL12" s="110"/>
    </row>
    <row r="13" spans="4:38">
      <c r="D13" s="20" t="s">
        <v>32</v>
      </c>
      <c r="E13" s="15">
        <v>1965</v>
      </c>
      <c r="F13" s="15">
        <v>118</v>
      </c>
      <c r="G13" s="15">
        <v>113</v>
      </c>
      <c r="H13" s="15">
        <v>152</v>
      </c>
      <c r="I13" s="15">
        <v>177</v>
      </c>
      <c r="J13" s="15">
        <v>211</v>
      </c>
      <c r="K13" s="15">
        <v>239</v>
      </c>
      <c r="L13" s="15">
        <v>255</v>
      </c>
      <c r="M13" s="15">
        <v>252</v>
      </c>
      <c r="N13" s="15">
        <v>211</v>
      </c>
      <c r="O13" s="15">
        <v>184</v>
      </c>
      <c r="P13" s="15">
        <v>154</v>
      </c>
      <c r="Q13" s="15">
        <v>137</v>
      </c>
      <c r="R13" s="17">
        <v>184</v>
      </c>
      <c r="S13" s="17">
        <v>3</v>
      </c>
      <c r="T13" s="152">
        <v>18.358333333333334</v>
      </c>
      <c r="X13" s="98">
        <v>1965</v>
      </c>
      <c r="Y13" s="109">
        <v>133</v>
      </c>
      <c r="Z13" s="109">
        <v>124</v>
      </c>
      <c r="AA13" s="109">
        <v>154</v>
      </c>
      <c r="AB13" s="109">
        <v>165</v>
      </c>
      <c r="AC13" s="109">
        <v>202</v>
      </c>
      <c r="AD13" s="109">
        <v>228</v>
      </c>
      <c r="AE13" s="109">
        <v>240</v>
      </c>
      <c r="AF13" s="109">
        <v>252</v>
      </c>
      <c r="AG13" s="109">
        <v>222</v>
      </c>
      <c r="AH13" s="109">
        <v>198</v>
      </c>
      <c r="AI13" s="109">
        <v>161</v>
      </c>
      <c r="AJ13" s="109">
        <v>151</v>
      </c>
      <c r="AK13" s="101">
        <v>3</v>
      </c>
      <c r="AL13" s="112">
        <v>18.583333333333336</v>
      </c>
    </row>
    <row r="14" spans="4:38">
      <c r="D14" s="20" t="s">
        <v>32</v>
      </c>
      <c r="E14" s="15">
        <v>1966</v>
      </c>
      <c r="F14" s="15">
        <v>147</v>
      </c>
      <c r="G14" s="15">
        <v>146</v>
      </c>
      <c r="H14" s="15">
        <v>143</v>
      </c>
      <c r="I14" s="15">
        <v>179</v>
      </c>
      <c r="J14" s="15">
        <v>193</v>
      </c>
      <c r="K14" s="15">
        <v>235</v>
      </c>
      <c r="L14" s="15">
        <v>244</v>
      </c>
      <c r="M14" s="15">
        <v>262</v>
      </c>
      <c r="N14" s="15">
        <v>231</v>
      </c>
      <c r="O14" s="15">
        <v>189</v>
      </c>
      <c r="P14" s="15">
        <v>133</v>
      </c>
      <c r="Q14" s="15">
        <v>129</v>
      </c>
      <c r="R14" s="17">
        <v>186</v>
      </c>
      <c r="S14" s="17">
        <v>4</v>
      </c>
      <c r="T14" s="152">
        <v>18.591666666666665</v>
      </c>
      <c r="X14" s="98">
        <v>1966</v>
      </c>
      <c r="Y14" s="109">
        <v>146</v>
      </c>
      <c r="Z14" s="109">
        <v>148</v>
      </c>
      <c r="AA14" s="109">
        <v>154</v>
      </c>
      <c r="AB14" s="109">
        <v>174</v>
      </c>
      <c r="AC14" s="109">
        <v>197</v>
      </c>
      <c r="AD14" s="108"/>
      <c r="AE14" s="109">
        <v>232</v>
      </c>
      <c r="AF14" s="109">
        <v>256</v>
      </c>
      <c r="AG14" s="109">
        <v>240</v>
      </c>
      <c r="AH14" s="109">
        <v>194</v>
      </c>
      <c r="AI14" s="109">
        <v>143</v>
      </c>
      <c r="AJ14" s="109">
        <v>141</v>
      </c>
      <c r="AK14" s="101">
        <v>4</v>
      </c>
      <c r="AL14" s="113"/>
    </row>
    <row r="15" spans="4:38">
      <c r="D15" s="20" t="s">
        <v>32</v>
      </c>
      <c r="E15" s="15">
        <v>1967</v>
      </c>
      <c r="F15" s="15">
        <v>118</v>
      </c>
      <c r="G15" s="15">
        <v>125</v>
      </c>
      <c r="H15" s="15">
        <v>145</v>
      </c>
      <c r="I15" s="15">
        <v>157</v>
      </c>
      <c r="J15" s="15">
        <v>189</v>
      </c>
      <c r="K15" s="15">
        <v>212</v>
      </c>
      <c r="L15" s="15">
        <v>247</v>
      </c>
      <c r="M15" s="15">
        <v>262</v>
      </c>
      <c r="N15" s="15">
        <v>231</v>
      </c>
      <c r="O15" s="15">
        <v>206</v>
      </c>
      <c r="P15" s="15">
        <v>155</v>
      </c>
      <c r="Q15" s="15">
        <v>112</v>
      </c>
      <c r="R15" s="17">
        <v>180</v>
      </c>
      <c r="S15" s="17">
        <v>5</v>
      </c>
      <c r="T15" s="152">
        <v>17.991666666666667</v>
      </c>
      <c r="X15" s="98">
        <v>1967</v>
      </c>
      <c r="Y15" s="109">
        <v>132</v>
      </c>
      <c r="Z15" s="109">
        <v>131</v>
      </c>
      <c r="AA15" s="109">
        <v>161</v>
      </c>
      <c r="AB15" s="109">
        <v>160</v>
      </c>
      <c r="AC15" s="109">
        <v>194</v>
      </c>
      <c r="AD15" s="109">
        <v>220</v>
      </c>
      <c r="AE15" s="109">
        <v>254</v>
      </c>
      <c r="AF15" s="109">
        <v>262</v>
      </c>
      <c r="AG15" s="109">
        <v>228</v>
      </c>
      <c r="AH15" s="109">
        <v>210</v>
      </c>
      <c r="AI15" s="109">
        <v>170</v>
      </c>
      <c r="AJ15" s="109">
        <v>137</v>
      </c>
      <c r="AK15" s="101">
        <v>5</v>
      </c>
      <c r="AL15" s="112">
        <v>18.824999999999999</v>
      </c>
    </row>
    <row r="16" spans="4:38">
      <c r="D16" s="20" t="s">
        <v>32</v>
      </c>
      <c r="E16" s="15">
        <v>1968</v>
      </c>
      <c r="F16" s="15">
        <v>130</v>
      </c>
      <c r="G16" s="15">
        <v>123</v>
      </c>
      <c r="H16" s="15">
        <v>135</v>
      </c>
      <c r="I16" s="15">
        <v>156</v>
      </c>
      <c r="J16" s="15">
        <v>188</v>
      </c>
      <c r="K16" s="15">
        <v>221</v>
      </c>
      <c r="L16" s="15">
        <v>257</v>
      </c>
      <c r="M16" s="15">
        <v>257</v>
      </c>
      <c r="N16" s="15">
        <v>238</v>
      </c>
      <c r="O16" s="15">
        <v>193</v>
      </c>
      <c r="P16" s="15">
        <v>154</v>
      </c>
      <c r="Q16" s="15">
        <v>128</v>
      </c>
      <c r="R16" s="17">
        <v>182</v>
      </c>
      <c r="S16" s="17">
        <v>6</v>
      </c>
      <c r="T16" s="152">
        <v>18.166666666666664</v>
      </c>
      <c r="X16" s="98">
        <v>1968</v>
      </c>
      <c r="Y16" s="108"/>
      <c r="Z16" s="109">
        <v>131</v>
      </c>
      <c r="AA16" s="109">
        <v>141</v>
      </c>
      <c r="AB16" s="108"/>
      <c r="AC16" s="109">
        <v>179</v>
      </c>
      <c r="AD16" s="109">
        <v>223</v>
      </c>
      <c r="AE16" s="109">
        <v>249</v>
      </c>
      <c r="AF16" s="109">
        <v>246</v>
      </c>
      <c r="AG16" s="109">
        <v>235</v>
      </c>
      <c r="AH16" s="109">
        <v>211</v>
      </c>
      <c r="AI16" s="109">
        <v>170</v>
      </c>
      <c r="AJ16" s="109">
        <v>139</v>
      </c>
      <c r="AK16" s="101">
        <v>6</v>
      </c>
      <c r="AL16" s="113"/>
    </row>
    <row r="17" spans="4:38">
      <c r="D17" s="20" t="s">
        <v>32</v>
      </c>
      <c r="E17" s="15">
        <v>1969</v>
      </c>
      <c r="F17" s="15">
        <v>131</v>
      </c>
      <c r="G17" s="15">
        <v>117</v>
      </c>
      <c r="H17" s="15">
        <v>145</v>
      </c>
      <c r="I17" s="15">
        <v>161</v>
      </c>
      <c r="J17" s="15">
        <v>191</v>
      </c>
      <c r="K17" s="15">
        <v>213</v>
      </c>
      <c r="L17" s="15">
        <v>236</v>
      </c>
      <c r="M17" s="15">
        <v>251</v>
      </c>
      <c r="N17" s="15">
        <v>215</v>
      </c>
      <c r="O17" s="15">
        <v>189</v>
      </c>
      <c r="P17" s="15">
        <v>150</v>
      </c>
      <c r="Q17" s="15">
        <v>121</v>
      </c>
      <c r="R17" s="17">
        <v>177</v>
      </c>
      <c r="S17" s="17">
        <v>7</v>
      </c>
      <c r="T17" s="152">
        <v>17.666666666666664</v>
      </c>
      <c r="X17" s="98">
        <v>1969</v>
      </c>
      <c r="Y17" s="109">
        <v>140</v>
      </c>
      <c r="Z17" s="109">
        <v>126</v>
      </c>
      <c r="AA17" s="109">
        <v>150</v>
      </c>
      <c r="AB17" s="109">
        <v>166</v>
      </c>
      <c r="AC17" s="109">
        <v>186</v>
      </c>
      <c r="AD17" s="109">
        <v>200</v>
      </c>
      <c r="AE17" s="109">
        <v>242</v>
      </c>
      <c r="AF17" s="109">
        <v>254</v>
      </c>
      <c r="AG17" s="109">
        <v>216</v>
      </c>
      <c r="AH17" s="109">
        <v>203</v>
      </c>
      <c r="AI17" s="109">
        <v>166</v>
      </c>
      <c r="AJ17" s="109">
        <v>140</v>
      </c>
      <c r="AK17" s="101">
        <v>7</v>
      </c>
      <c r="AL17" s="112">
        <v>18.241666666666667</v>
      </c>
    </row>
    <row r="18" spans="4:38">
      <c r="D18" s="20" t="s">
        <v>32</v>
      </c>
      <c r="E18" s="15">
        <v>1970</v>
      </c>
      <c r="F18" s="15">
        <v>132</v>
      </c>
      <c r="G18" s="15">
        <v>134</v>
      </c>
      <c r="H18" s="15">
        <v>138</v>
      </c>
      <c r="I18" s="15">
        <v>164</v>
      </c>
      <c r="J18" s="15">
        <v>179</v>
      </c>
      <c r="K18" s="15">
        <v>220</v>
      </c>
      <c r="L18" s="15">
        <v>250</v>
      </c>
      <c r="M18" s="15">
        <v>259</v>
      </c>
      <c r="N18" s="15">
        <v>235</v>
      </c>
      <c r="O18" s="15">
        <v>182</v>
      </c>
      <c r="P18" s="15">
        <v>161</v>
      </c>
      <c r="Q18" s="15">
        <v>104</v>
      </c>
      <c r="R18" s="17">
        <v>180</v>
      </c>
      <c r="S18" s="17">
        <v>8</v>
      </c>
      <c r="T18" s="152">
        <v>17.983333333333334</v>
      </c>
      <c r="X18" s="98">
        <v>1970</v>
      </c>
      <c r="Y18" s="109">
        <v>136</v>
      </c>
      <c r="Z18" s="109">
        <v>145</v>
      </c>
      <c r="AA18" s="109">
        <v>146</v>
      </c>
      <c r="AB18" s="109">
        <v>172</v>
      </c>
      <c r="AC18" s="109">
        <v>183</v>
      </c>
      <c r="AD18" s="109">
        <v>218</v>
      </c>
      <c r="AE18" s="109">
        <v>257</v>
      </c>
      <c r="AF18" s="109">
        <v>264</v>
      </c>
      <c r="AG18" s="109">
        <v>247</v>
      </c>
      <c r="AH18" s="109">
        <v>198</v>
      </c>
      <c r="AI18" s="109">
        <v>177</v>
      </c>
      <c r="AJ18" s="109">
        <v>127</v>
      </c>
      <c r="AK18" s="101">
        <v>8</v>
      </c>
      <c r="AL18" s="112">
        <v>18.916666666666664</v>
      </c>
    </row>
    <row r="19" spans="4:38">
      <c r="D19" s="20" t="s">
        <v>32</v>
      </c>
      <c r="E19" s="15">
        <v>1971</v>
      </c>
      <c r="F19" s="15">
        <v>118</v>
      </c>
      <c r="G19" s="15">
        <v>125</v>
      </c>
      <c r="H19" s="15">
        <v>123</v>
      </c>
      <c r="I19" s="15">
        <v>144</v>
      </c>
      <c r="J19" s="15">
        <v>173</v>
      </c>
      <c r="K19" s="15">
        <v>207</v>
      </c>
      <c r="L19" s="15">
        <v>246</v>
      </c>
      <c r="M19" s="15">
        <v>263</v>
      </c>
      <c r="N19" s="15">
        <v>233</v>
      </c>
      <c r="O19" s="15">
        <v>209</v>
      </c>
      <c r="P19" s="15">
        <v>132</v>
      </c>
      <c r="Q19" s="15">
        <v>118</v>
      </c>
      <c r="R19" s="17">
        <v>174</v>
      </c>
      <c r="S19" s="17">
        <v>9</v>
      </c>
      <c r="T19" s="152">
        <v>17.425000000000001</v>
      </c>
      <c r="X19" s="98">
        <v>1971</v>
      </c>
      <c r="Y19" s="109">
        <v>127</v>
      </c>
      <c r="Z19" s="109">
        <v>140</v>
      </c>
      <c r="AA19" s="109">
        <v>132</v>
      </c>
      <c r="AB19" s="109">
        <v>154</v>
      </c>
      <c r="AC19" s="109">
        <v>177</v>
      </c>
      <c r="AD19" s="109">
        <v>207</v>
      </c>
      <c r="AE19" s="109">
        <v>246</v>
      </c>
      <c r="AF19" s="109">
        <v>255</v>
      </c>
      <c r="AG19" s="109">
        <v>245</v>
      </c>
      <c r="AH19" s="109">
        <v>223</v>
      </c>
      <c r="AI19" s="109">
        <v>153</v>
      </c>
      <c r="AJ19" s="109">
        <v>135</v>
      </c>
      <c r="AK19" s="101">
        <v>9</v>
      </c>
      <c r="AL19" s="112">
        <v>18.283333333333335</v>
      </c>
    </row>
    <row r="20" spans="4:38">
      <c r="D20" s="20" t="s">
        <v>32</v>
      </c>
      <c r="E20" s="15">
        <v>1972</v>
      </c>
      <c r="F20" s="15">
        <v>107</v>
      </c>
      <c r="G20" s="15">
        <v>121</v>
      </c>
      <c r="H20" s="15">
        <v>130</v>
      </c>
      <c r="I20" s="15">
        <v>158</v>
      </c>
      <c r="J20" s="15">
        <v>169</v>
      </c>
      <c r="K20" s="15">
        <v>209</v>
      </c>
      <c r="L20" s="15">
        <v>240</v>
      </c>
      <c r="M20" s="15">
        <v>244</v>
      </c>
      <c r="N20" s="15">
        <v>206</v>
      </c>
      <c r="O20" s="15">
        <v>180</v>
      </c>
      <c r="P20" s="15">
        <v>155</v>
      </c>
      <c r="Q20" s="15">
        <v>122</v>
      </c>
      <c r="R20" s="17">
        <v>170</v>
      </c>
      <c r="S20" s="17">
        <v>10</v>
      </c>
      <c r="T20" s="152">
        <v>17.008333333333333</v>
      </c>
      <c r="X20" s="98">
        <v>1972</v>
      </c>
      <c r="Y20" s="109">
        <v>126</v>
      </c>
      <c r="Z20" s="109">
        <v>139</v>
      </c>
      <c r="AA20" s="109">
        <v>139</v>
      </c>
      <c r="AB20" s="109">
        <v>176</v>
      </c>
      <c r="AC20" s="109">
        <v>175</v>
      </c>
      <c r="AD20" s="109">
        <v>203</v>
      </c>
      <c r="AE20" s="109">
        <v>234</v>
      </c>
      <c r="AF20" s="109">
        <v>249</v>
      </c>
      <c r="AG20" s="109">
        <v>221</v>
      </c>
      <c r="AH20" s="109">
        <v>193</v>
      </c>
      <c r="AI20" s="109">
        <v>172</v>
      </c>
      <c r="AJ20" s="109">
        <v>136</v>
      </c>
      <c r="AK20" s="101">
        <v>10</v>
      </c>
      <c r="AL20" s="112">
        <v>18.024999999999999</v>
      </c>
    </row>
    <row r="21" spans="4:38">
      <c r="D21" s="20" t="s">
        <v>32</v>
      </c>
      <c r="E21" s="15">
        <v>1973</v>
      </c>
      <c r="F21" s="15">
        <v>111</v>
      </c>
      <c r="G21" s="15">
        <v>118</v>
      </c>
      <c r="H21" s="15">
        <v>125</v>
      </c>
      <c r="I21" s="15">
        <v>139</v>
      </c>
      <c r="J21" s="15">
        <v>180</v>
      </c>
      <c r="K21" s="15">
        <v>216</v>
      </c>
      <c r="L21" s="15">
        <v>240</v>
      </c>
      <c r="M21" s="15">
        <v>246</v>
      </c>
      <c r="N21" s="15">
        <v>246</v>
      </c>
      <c r="O21" s="15">
        <v>184</v>
      </c>
      <c r="P21" s="15">
        <v>159</v>
      </c>
      <c r="Q21" s="15">
        <v>115</v>
      </c>
      <c r="R21" s="17">
        <v>173</v>
      </c>
      <c r="S21" s="17">
        <v>11</v>
      </c>
      <c r="T21" s="152">
        <v>17.324999999999999</v>
      </c>
      <c r="X21" s="98">
        <v>1973</v>
      </c>
      <c r="Y21" s="109">
        <v>132</v>
      </c>
      <c r="Z21" s="109">
        <v>135</v>
      </c>
      <c r="AA21" s="109">
        <v>137</v>
      </c>
      <c r="AB21" s="109">
        <v>155</v>
      </c>
      <c r="AC21" s="109">
        <v>189</v>
      </c>
      <c r="AD21" s="109">
        <v>216</v>
      </c>
      <c r="AE21" s="109">
        <v>244</v>
      </c>
      <c r="AF21" s="109">
        <v>254</v>
      </c>
      <c r="AG21" s="109">
        <v>245</v>
      </c>
      <c r="AH21" s="109">
        <v>197</v>
      </c>
      <c r="AI21" s="109">
        <v>172</v>
      </c>
      <c r="AJ21" s="109">
        <v>135</v>
      </c>
      <c r="AK21" s="101">
        <v>11</v>
      </c>
      <c r="AL21" s="112">
        <v>18.425000000000001</v>
      </c>
    </row>
    <row r="22" spans="4:38">
      <c r="D22" s="20" t="s">
        <v>32</v>
      </c>
      <c r="E22" s="15">
        <v>1974</v>
      </c>
      <c r="F22" s="15">
        <v>125</v>
      </c>
      <c r="G22" s="15">
        <v>119</v>
      </c>
      <c r="H22" s="15">
        <v>133</v>
      </c>
      <c r="I22" s="15">
        <v>137</v>
      </c>
      <c r="J22" s="15">
        <v>189</v>
      </c>
      <c r="K22" s="15">
        <v>219</v>
      </c>
      <c r="L22" s="15">
        <v>238</v>
      </c>
      <c r="M22" s="15">
        <v>246</v>
      </c>
      <c r="N22" s="15">
        <v>234</v>
      </c>
      <c r="O22" s="15">
        <v>180</v>
      </c>
      <c r="P22" s="15">
        <v>147</v>
      </c>
      <c r="Q22" s="15">
        <v>122</v>
      </c>
      <c r="R22" s="17">
        <v>174</v>
      </c>
      <c r="S22" s="17">
        <v>12</v>
      </c>
      <c r="T22" s="152">
        <v>17.408333333333335</v>
      </c>
      <c r="X22" s="98">
        <v>1974</v>
      </c>
      <c r="Y22" s="109">
        <v>143</v>
      </c>
      <c r="Z22" s="109">
        <v>135</v>
      </c>
      <c r="AA22" s="109">
        <v>145</v>
      </c>
      <c r="AB22" s="109">
        <v>145</v>
      </c>
      <c r="AC22" s="109">
        <v>189</v>
      </c>
      <c r="AD22" s="109">
        <v>218</v>
      </c>
      <c r="AE22" s="109">
        <v>244</v>
      </c>
      <c r="AF22" s="109">
        <v>255</v>
      </c>
      <c r="AG22" s="109">
        <v>241</v>
      </c>
      <c r="AH22" s="109">
        <v>192</v>
      </c>
      <c r="AI22" s="109">
        <v>163</v>
      </c>
      <c r="AJ22" s="109">
        <v>140</v>
      </c>
      <c r="AK22" s="101">
        <v>12</v>
      </c>
      <c r="AL22" s="112">
        <v>18.416666666666664</v>
      </c>
    </row>
    <row r="23" spans="4:38">
      <c r="D23" s="20" t="s">
        <v>32</v>
      </c>
      <c r="E23" s="15">
        <v>1975</v>
      </c>
      <c r="F23" s="15">
        <v>123</v>
      </c>
      <c r="G23" s="15">
        <v>127</v>
      </c>
      <c r="H23" s="15">
        <v>129</v>
      </c>
      <c r="I23" s="15">
        <v>151</v>
      </c>
      <c r="J23" s="15">
        <v>177</v>
      </c>
      <c r="K23" s="15">
        <v>211</v>
      </c>
      <c r="L23" s="15">
        <v>242</v>
      </c>
      <c r="M23" s="15">
        <v>256</v>
      </c>
      <c r="N23" s="15">
        <v>221</v>
      </c>
      <c r="O23" s="15">
        <v>189</v>
      </c>
      <c r="P23" s="15">
        <v>144</v>
      </c>
      <c r="Q23" s="15">
        <v>118</v>
      </c>
      <c r="R23" s="17">
        <v>174</v>
      </c>
      <c r="S23" s="17">
        <v>13</v>
      </c>
      <c r="T23" s="152">
        <v>17.399999999999999</v>
      </c>
      <c r="X23" s="98">
        <v>1975</v>
      </c>
      <c r="Y23" s="109">
        <v>140</v>
      </c>
      <c r="Z23" s="109">
        <v>135</v>
      </c>
      <c r="AA23" s="109">
        <v>142</v>
      </c>
      <c r="AB23" s="109">
        <v>156</v>
      </c>
      <c r="AC23" s="109">
        <v>175</v>
      </c>
      <c r="AD23" s="109">
        <v>205</v>
      </c>
      <c r="AE23" s="109">
        <v>243</v>
      </c>
      <c r="AF23" s="109">
        <v>259</v>
      </c>
      <c r="AG23" s="109">
        <v>222</v>
      </c>
      <c r="AH23" s="109">
        <v>211</v>
      </c>
      <c r="AI23" s="109">
        <v>172</v>
      </c>
      <c r="AJ23" s="109">
        <v>143</v>
      </c>
      <c r="AK23" s="101">
        <v>13</v>
      </c>
      <c r="AL23" s="112">
        <v>18.358333333333334</v>
      </c>
    </row>
    <row r="24" spans="4:38">
      <c r="D24" s="20" t="s">
        <v>32</v>
      </c>
      <c r="E24" s="15">
        <v>1976</v>
      </c>
      <c r="F24" s="15">
        <v>106</v>
      </c>
      <c r="G24" s="15">
        <v>128</v>
      </c>
      <c r="H24" s="15">
        <v>130</v>
      </c>
      <c r="I24" s="15">
        <v>137</v>
      </c>
      <c r="J24" s="15">
        <v>180</v>
      </c>
      <c r="K24" s="15">
        <v>220</v>
      </c>
      <c r="L24" s="15">
        <v>254</v>
      </c>
      <c r="M24" s="15">
        <v>257</v>
      </c>
      <c r="N24" s="15">
        <v>218</v>
      </c>
      <c r="O24" s="15">
        <v>181</v>
      </c>
      <c r="P24" s="15">
        <v>133</v>
      </c>
      <c r="Q24" s="15">
        <v>129</v>
      </c>
      <c r="R24" s="17">
        <v>173</v>
      </c>
      <c r="S24" s="17">
        <v>14</v>
      </c>
      <c r="T24" s="152">
        <v>17.274999999999999</v>
      </c>
      <c r="X24" s="98">
        <v>1976</v>
      </c>
      <c r="Y24" s="109">
        <v>136</v>
      </c>
      <c r="Z24" s="109">
        <v>147</v>
      </c>
      <c r="AA24" s="109">
        <v>151</v>
      </c>
      <c r="AB24" s="109">
        <v>155</v>
      </c>
      <c r="AC24" s="109">
        <v>191</v>
      </c>
      <c r="AD24" s="109">
        <v>234</v>
      </c>
      <c r="AE24" s="109">
        <v>263</v>
      </c>
      <c r="AF24" s="109">
        <v>270</v>
      </c>
      <c r="AG24" s="109">
        <v>226</v>
      </c>
      <c r="AH24" s="109">
        <v>196</v>
      </c>
      <c r="AI24" s="109">
        <v>161</v>
      </c>
      <c r="AJ24" s="109">
        <v>151</v>
      </c>
      <c r="AK24" s="101">
        <v>14</v>
      </c>
      <c r="AL24" s="112">
        <v>19.008333333333333</v>
      </c>
    </row>
    <row r="25" spans="4:38">
      <c r="D25" s="20" t="s">
        <v>32</v>
      </c>
      <c r="E25" s="15">
        <v>1977</v>
      </c>
      <c r="F25" s="15">
        <v>119</v>
      </c>
      <c r="G25" s="15">
        <v>141</v>
      </c>
      <c r="H25" s="15">
        <v>142</v>
      </c>
      <c r="I25" s="15">
        <v>165</v>
      </c>
      <c r="J25" s="15">
        <v>183</v>
      </c>
      <c r="K25" s="15">
        <v>213</v>
      </c>
      <c r="L25" s="15">
        <v>235</v>
      </c>
      <c r="M25" s="15">
        <v>233</v>
      </c>
      <c r="N25" s="15">
        <v>220</v>
      </c>
      <c r="O25" s="15">
        <v>184</v>
      </c>
      <c r="P25" s="15">
        <v>157</v>
      </c>
      <c r="Q25" s="15">
        <v>137</v>
      </c>
      <c r="R25" s="17">
        <v>177</v>
      </c>
      <c r="S25" s="17">
        <v>15</v>
      </c>
      <c r="T25" s="152">
        <v>17.741666666666667</v>
      </c>
      <c r="X25" s="98">
        <v>1977</v>
      </c>
      <c r="Y25" s="109">
        <v>140</v>
      </c>
      <c r="Z25" s="109">
        <v>156</v>
      </c>
      <c r="AA25" s="109">
        <v>168</v>
      </c>
      <c r="AB25" s="109">
        <v>184</v>
      </c>
      <c r="AC25" s="109">
        <v>201</v>
      </c>
      <c r="AD25" s="109">
        <v>214</v>
      </c>
      <c r="AE25" s="109">
        <v>237</v>
      </c>
      <c r="AF25" s="109">
        <v>243</v>
      </c>
      <c r="AG25" s="109">
        <v>237</v>
      </c>
      <c r="AH25" s="109">
        <v>206</v>
      </c>
      <c r="AI25" s="109">
        <v>176</v>
      </c>
      <c r="AJ25" s="109">
        <v>158</v>
      </c>
      <c r="AK25" s="101">
        <v>15</v>
      </c>
      <c r="AL25" s="112">
        <v>19.333333333333336</v>
      </c>
    </row>
    <row r="26" spans="4:38">
      <c r="D26" s="20" t="s">
        <v>32</v>
      </c>
      <c r="E26" s="15">
        <v>1978</v>
      </c>
      <c r="F26" s="15">
        <v>121</v>
      </c>
      <c r="G26" s="15">
        <v>134</v>
      </c>
      <c r="H26" s="15">
        <v>142</v>
      </c>
      <c r="I26" s="15">
        <v>160</v>
      </c>
      <c r="J26" s="15">
        <v>178</v>
      </c>
      <c r="K26" s="15">
        <v>209</v>
      </c>
      <c r="L26" s="15">
        <v>237</v>
      </c>
      <c r="M26" s="15">
        <v>243</v>
      </c>
      <c r="N26" s="15">
        <v>232</v>
      </c>
      <c r="O26" s="15">
        <v>186</v>
      </c>
      <c r="P26" s="15">
        <v>152</v>
      </c>
      <c r="Q26" s="15">
        <v>136</v>
      </c>
      <c r="R26" s="17">
        <v>178</v>
      </c>
      <c r="S26" s="17">
        <v>16</v>
      </c>
      <c r="T26" s="152">
        <v>17.75</v>
      </c>
      <c r="X26" s="98">
        <v>1978</v>
      </c>
      <c r="Y26" s="109">
        <v>145</v>
      </c>
      <c r="Z26" s="109">
        <v>161</v>
      </c>
      <c r="AA26" s="109">
        <v>174</v>
      </c>
      <c r="AB26" s="109">
        <v>177</v>
      </c>
      <c r="AC26" s="109">
        <v>187</v>
      </c>
      <c r="AD26" s="109">
        <v>217</v>
      </c>
      <c r="AE26" s="109">
        <v>249</v>
      </c>
      <c r="AF26" s="109">
        <v>265</v>
      </c>
      <c r="AG26" s="109">
        <v>257</v>
      </c>
      <c r="AH26" s="109">
        <v>206</v>
      </c>
      <c r="AI26" s="109">
        <v>168</v>
      </c>
      <c r="AJ26" s="109">
        <v>163</v>
      </c>
      <c r="AK26" s="101">
        <v>16</v>
      </c>
      <c r="AL26" s="112">
        <v>19.741666666666667</v>
      </c>
    </row>
    <row r="27" spans="4:38">
      <c r="D27" s="20" t="s">
        <v>32</v>
      </c>
      <c r="E27" s="15">
        <v>1979</v>
      </c>
      <c r="F27" s="15">
        <v>135</v>
      </c>
      <c r="G27" s="15">
        <v>132</v>
      </c>
      <c r="H27" s="15">
        <v>129</v>
      </c>
      <c r="I27" s="15">
        <v>153</v>
      </c>
      <c r="J27" s="15">
        <v>188</v>
      </c>
      <c r="K27" s="15">
        <v>224</v>
      </c>
      <c r="L27" s="15">
        <v>244</v>
      </c>
      <c r="M27" s="15">
        <v>255</v>
      </c>
      <c r="N27" s="15">
        <v>223</v>
      </c>
      <c r="O27" s="15">
        <v>181</v>
      </c>
      <c r="P27" s="15">
        <v>145</v>
      </c>
      <c r="Q27" s="15">
        <v>130</v>
      </c>
      <c r="R27" s="17">
        <v>178</v>
      </c>
      <c r="S27" s="17">
        <v>17</v>
      </c>
      <c r="T27" s="152">
        <v>17.824999999999999</v>
      </c>
      <c r="X27" s="98">
        <v>1979</v>
      </c>
      <c r="Y27" s="109">
        <v>158</v>
      </c>
      <c r="Z27" s="109">
        <v>155</v>
      </c>
      <c r="AA27" s="109">
        <v>156</v>
      </c>
      <c r="AB27" s="109">
        <v>179</v>
      </c>
      <c r="AC27" s="109">
        <v>201</v>
      </c>
      <c r="AD27" s="109">
        <v>224</v>
      </c>
      <c r="AE27" s="109">
        <v>246</v>
      </c>
      <c r="AF27" s="109">
        <v>256</v>
      </c>
      <c r="AG27" s="109">
        <v>230</v>
      </c>
      <c r="AH27" s="109">
        <v>191</v>
      </c>
      <c r="AI27" s="109">
        <v>165</v>
      </c>
      <c r="AJ27" s="109">
        <v>140</v>
      </c>
      <c r="AK27" s="101">
        <v>17</v>
      </c>
      <c r="AL27" s="112">
        <v>19.175000000000001</v>
      </c>
    </row>
    <row r="28" spans="4:38">
      <c r="D28" s="20" t="s">
        <v>32</v>
      </c>
      <c r="E28" s="15">
        <v>1980</v>
      </c>
      <c r="F28" s="15">
        <v>117</v>
      </c>
      <c r="G28" s="15">
        <v>132</v>
      </c>
      <c r="H28" s="15">
        <v>143</v>
      </c>
      <c r="I28" s="15">
        <v>154</v>
      </c>
      <c r="J28" s="15">
        <v>186</v>
      </c>
      <c r="K28" s="15">
        <v>221</v>
      </c>
      <c r="L28" s="15">
        <v>236</v>
      </c>
      <c r="M28" s="15">
        <v>257</v>
      </c>
      <c r="N28" s="15">
        <v>236</v>
      </c>
      <c r="O28" s="15">
        <v>189</v>
      </c>
      <c r="P28" s="15">
        <v>149</v>
      </c>
      <c r="Q28" s="15">
        <v>119</v>
      </c>
      <c r="R28" s="17">
        <v>178</v>
      </c>
      <c r="S28" s="17">
        <v>18</v>
      </c>
      <c r="T28" s="152">
        <v>17.824999999999999</v>
      </c>
      <c r="X28" s="98">
        <v>1980</v>
      </c>
      <c r="Y28" s="109">
        <v>140</v>
      </c>
      <c r="Z28" s="109">
        <v>140</v>
      </c>
      <c r="AA28" s="109">
        <v>141</v>
      </c>
      <c r="AB28" s="109">
        <v>158</v>
      </c>
      <c r="AC28" s="109">
        <v>180</v>
      </c>
      <c r="AD28" s="109">
        <v>216</v>
      </c>
      <c r="AE28" s="109">
        <v>233</v>
      </c>
      <c r="AF28" s="109">
        <v>252</v>
      </c>
      <c r="AG28" s="108"/>
      <c r="AH28" s="109">
        <v>173</v>
      </c>
      <c r="AI28" s="109">
        <v>121</v>
      </c>
      <c r="AJ28" s="109">
        <v>96</v>
      </c>
      <c r="AK28" s="101">
        <v>18</v>
      </c>
      <c r="AL28" s="113"/>
    </row>
    <row r="29" spans="4:38">
      <c r="D29" s="20" t="s">
        <v>32</v>
      </c>
      <c r="E29" s="15">
        <v>1981</v>
      </c>
      <c r="F29" s="15">
        <v>111</v>
      </c>
      <c r="G29" s="15">
        <v>116</v>
      </c>
      <c r="H29" s="15">
        <v>158</v>
      </c>
      <c r="I29" s="15">
        <v>153</v>
      </c>
      <c r="J29" s="15">
        <v>187</v>
      </c>
      <c r="K29" s="15">
        <v>221</v>
      </c>
      <c r="L29" s="15">
        <v>239</v>
      </c>
      <c r="M29" s="15">
        <v>239</v>
      </c>
      <c r="N29" s="15">
        <v>231</v>
      </c>
      <c r="O29" s="15">
        <v>193</v>
      </c>
      <c r="P29" s="15">
        <v>164</v>
      </c>
      <c r="Q29" s="15">
        <v>144</v>
      </c>
      <c r="R29" s="17">
        <v>180</v>
      </c>
      <c r="S29" s="17">
        <v>19</v>
      </c>
      <c r="T29" s="152">
        <v>17.966666666666665</v>
      </c>
      <c r="X29" s="98">
        <v>1981</v>
      </c>
      <c r="Y29" s="109">
        <v>88</v>
      </c>
      <c r="Z29" s="109">
        <v>96</v>
      </c>
      <c r="AA29" s="109">
        <v>133</v>
      </c>
      <c r="AB29" s="109">
        <v>134</v>
      </c>
      <c r="AC29" s="109">
        <v>170</v>
      </c>
      <c r="AD29" s="109">
        <v>212</v>
      </c>
      <c r="AE29" s="109">
        <v>236</v>
      </c>
      <c r="AF29" s="108"/>
      <c r="AG29" s="109">
        <v>202</v>
      </c>
      <c r="AH29" s="108"/>
      <c r="AI29" s="108"/>
      <c r="AJ29" s="108"/>
      <c r="AK29" s="101">
        <v>19</v>
      </c>
      <c r="AL29" s="113"/>
    </row>
    <row r="30" spans="4:38">
      <c r="D30" s="20" t="s">
        <v>32</v>
      </c>
      <c r="E30" s="15">
        <v>1982</v>
      </c>
      <c r="F30" s="15">
        <v>127</v>
      </c>
      <c r="G30" s="15">
        <v>132</v>
      </c>
      <c r="H30" s="15">
        <v>141</v>
      </c>
      <c r="I30" s="15">
        <v>152</v>
      </c>
      <c r="J30" s="15">
        <v>179</v>
      </c>
      <c r="K30" s="15">
        <v>236</v>
      </c>
      <c r="L30" s="15">
        <v>251</v>
      </c>
      <c r="M30" s="15">
        <v>237</v>
      </c>
      <c r="N30" s="15">
        <v>228</v>
      </c>
      <c r="O30" s="15">
        <v>187</v>
      </c>
      <c r="P30" s="15">
        <v>148</v>
      </c>
      <c r="Q30" s="15">
        <v>118</v>
      </c>
      <c r="R30" s="17">
        <v>178</v>
      </c>
      <c r="S30" s="17">
        <v>20</v>
      </c>
      <c r="T30" s="152">
        <v>17.8</v>
      </c>
      <c r="X30" s="98">
        <v>1982</v>
      </c>
      <c r="Y30" s="108"/>
      <c r="Z30" s="108"/>
      <c r="AA30" s="108"/>
      <c r="AB30" s="109">
        <v>154</v>
      </c>
      <c r="AC30" s="108"/>
      <c r="AD30" s="109">
        <v>229</v>
      </c>
      <c r="AE30" s="109">
        <v>234</v>
      </c>
      <c r="AF30" s="109">
        <v>237</v>
      </c>
      <c r="AG30" s="109">
        <v>226</v>
      </c>
      <c r="AH30" s="109">
        <v>190</v>
      </c>
      <c r="AI30" s="109">
        <v>157</v>
      </c>
      <c r="AJ30" s="109">
        <v>128</v>
      </c>
      <c r="AK30" s="101">
        <v>20</v>
      </c>
      <c r="AL30" s="113"/>
    </row>
    <row r="31" spans="4:38">
      <c r="D31" s="20" t="s">
        <v>32</v>
      </c>
      <c r="E31" s="15">
        <v>1983</v>
      </c>
      <c r="F31" s="15">
        <v>116</v>
      </c>
      <c r="G31" s="15">
        <v>109</v>
      </c>
      <c r="H31" s="15">
        <v>150</v>
      </c>
      <c r="I31" s="15">
        <v>158</v>
      </c>
      <c r="J31" s="15">
        <v>188</v>
      </c>
      <c r="K31" s="15">
        <v>228</v>
      </c>
      <c r="L31" s="15">
        <v>249</v>
      </c>
      <c r="M31" s="15">
        <v>248</v>
      </c>
      <c r="N31" s="15">
        <v>240</v>
      </c>
      <c r="O31" s="15">
        <v>211</v>
      </c>
      <c r="P31" s="15">
        <v>172</v>
      </c>
      <c r="Q31" s="15">
        <v>126</v>
      </c>
      <c r="R31" s="17">
        <v>183</v>
      </c>
      <c r="S31" s="17">
        <v>21</v>
      </c>
      <c r="T31" s="152">
        <v>18.291666666666664</v>
      </c>
      <c r="X31" s="98">
        <v>1983</v>
      </c>
      <c r="Y31" s="109">
        <v>129</v>
      </c>
      <c r="Z31" s="109">
        <v>115</v>
      </c>
      <c r="AA31" s="109">
        <v>148</v>
      </c>
      <c r="AB31" s="109">
        <v>158</v>
      </c>
      <c r="AC31" s="109">
        <v>180</v>
      </c>
      <c r="AD31" s="109">
        <v>223</v>
      </c>
      <c r="AE31" s="109">
        <v>236</v>
      </c>
      <c r="AF31" s="109">
        <v>237</v>
      </c>
      <c r="AG31" s="109">
        <v>242</v>
      </c>
      <c r="AH31" s="109">
        <v>210</v>
      </c>
      <c r="AI31" s="109">
        <v>177</v>
      </c>
      <c r="AJ31" s="109">
        <v>141</v>
      </c>
      <c r="AK31" s="101">
        <v>21</v>
      </c>
      <c r="AL31" s="112">
        <v>18.3</v>
      </c>
    </row>
    <row r="32" spans="4:38">
      <c r="D32" s="20" t="s">
        <v>32</v>
      </c>
      <c r="E32" s="15">
        <v>1984</v>
      </c>
      <c r="F32" s="15">
        <v>127</v>
      </c>
      <c r="G32" s="15">
        <v>119</v>
      </c>
      <c r="H32" s="15">
        <v>126</v>
      </c>
      <c r="I32" s="15">
        <v>165</v>
      </c>
      <c r="J32" s="15">
        <v>170</v>
      </c>
      <c r="K32" s="15">
        <v>205</v>
      </c>
      <c r="L32" s="15">
        <v>245</v>
      </c>
      <c r="M32" s="15">
        <v>244</v>
      </c>
      <c r="N32" s="15">
        <v>234</v>
      </c>
      <c r="O32" s="15">
        <v>183</v>
      </c>
      <c r="P32" s="15">
        <v>159</v>
      </c>
      <c r="Q32" s="15">
        <v>131</v>
      </c>
      <c r="R32" s="17">
        <v>176</v>
      </c>
      <c r="S32" s="17">
        <v>22</v>
      </c>
      <c r="T32" s="152">
        <v>17.566666666666666</v>
      </c>
      <c r="X32" s="98">
        <v>1984</v>
      </c>
      <c r="Y32" s="109">
        <v>133</v>
      </c>
      <c r="Z32" s="109">
        <v>136</v>
      </c>
      <c r="AA32" s="109">
        <v>127</v>
      </c>
      <c r="AB32" s="109">
        <v>174</v>
      </c>
      <c r="AC32" s="109">
        <v>167</v>
      </c>
      <c r="AD32" s="109">
        <v>202</v>
      </c>
      <c r="AE32" s="109">
        <v>249</v>
      </c>
      <c r="AF32" s="109">
        <v>242</v>
      </c>
      <c r="AG32" s="109">
        <v>233</v>
      </c>
      <c r="AH32" s="109">
        <v>187</v>
      </c>
      <c r="AI32" s="109">
        <v>161</v>
      </c>
      <c r="AJ32" s="109">
        <v>143</v>
      </c>
      <c r="AK32" s="101">
        <v>22</v>
      </c>
      <c r="AL32" s="112">
        <v>17.95</v>
      </c>
    </row>
    <row r="33" spans="4:38">
      <c r="D33" s="20" t="s">
        <v>32</v>
      </c>
      <c r="E33" s="15">
        <v>1985</v>
      </c>
      <c r="F33" s="15">
        <v>106</v>
      </c>
      <c r="G33" s="15">
        <v>139</v>
      </c>
      <c r="H33" s="15">
        <v>134</v>
      </c>
      <c r="I33" s="15">
        <v>160</v>
      </c>
      <c r="J33" s="15">
        <v>184</v>
      </c>
      <c r="K33" s="15">
        <v>229</v>
      </c>
      <c r="L33" s="15">
        <v>253</v>
      </c>
      <c r="M33" s="15">
        <v>241</v>
      </c>
      <c r="N33" s="15">
        <v>235</v>
      </c>
      <c r="O33" s="15">
        <v>203</v>
      </c>
      <c r="P33" s="15">
        <v>158</v>
      </c>
      <c r="Q33" s="15">
        <v>127</v>
      </c>
      <c r="R33" s="17">
        <v>181</v>
      </c>
      <c r="S33" s="17">
        <v>23</v>
      </c>
      <c r="T33" s="152">
        <v>18.074999999999999</v>
      </c>
      <c r="X33" s="98">
        <v>1985</v>
      </c>
      <c r="Y33" s="109">
        <v>114</v>
      </c>
      <c r="Z33" s="109">
        <v>144</v>
      </c>
      <c r="AA33" s="109">
        <v>141</v>
      </c>
      <c r="AB33" s="109">
        <v>164</v>
      </c>
      <c r="AC33" s="109">
        <v>179</v>
      </c>
      <c r="AD33" s="109">
        <v>217</v>
      </c>
      <c r="AE33" s="109">
        <v>244</v>
      </c>
      <c r="AF33" s="109">
        <v>244</v>
      </c>
      <c r="AG33" s="109">
        <v>238</v>
      </c>
      <c r="AH33" s="109">
        <v>209</v>
      </c>
      <c r="AI33" s="109">
        <v>167</v>
      </c>
      <c r="AJ33" s="109">
        <v>134</v>
      </c>
      <c r="AK33" s="101">
        <v>23</v>
      </c>
      <c r="AL33" s="112">
        <v>18.291666666666664</v>
      </c>
    </row>
    <row r="34" spans="4:38">
      <c r="D34" s="20" t="s">
        <v>32</v>
      </c>
      <c r="E34" s="15">
        <v>1986</v>
      </c>
      <c r="F34" s="15">
        <v>126</v>
      </c>
      <c r="G34" s="15">
        <v>130</v>
      </c>
      <c r="H34" s="15">
        <v>137</v>
      </c>
      <c r="I34" s="15">
        <v>138</v>
      </c>
      <c r="J34" s="15">
        <v>197</v>
      </c>
      <c r="K34" s="15">
        <v>219</v>
      </c>
      <c r="L34" s="15">
        <v>241</v>
      </c>
      <c r="M34" s="15">
        <v>261</v>
      </c>
      <c r="N34" s="15">
        <v>236</v>
      </c>
      <c r="O34" s="15">
        <v>198</v>
      </c>
      <c r="P34" s="15">
        <v>154</v>
      </c>
      <c r="Q34" s="15">
        <v>126</v>
      </c>
      <c r="R34" s="17">
        <v>180</v>
      </c>
      <c r="S34" s="17">
        <v>24</v>
      </c>
      <c r="T34" s="152">
        <v>18.024999999999999</v>
      </c>
      <c r="X34" s="98">
        <v>1986</v>
      </c>
      <c r="Y34" s="109">
        <v>132</v>
      </c>
      <c r="Z34" s="109">
        <v>128</v>
      </c>
      <c r="AA34" s="109">
        <v>138</v>
      </c>
      <c r="AB34" s="109">
        <v>138</v>
      </c>
      <c r="AC34" s="109">
        <v>191</v>
      </c>
      <c r="AD34" s="109">
        <v>207</v>
      </c>
      <c r="AE34" s="109">
        <v>237</v>
      </c>
      <c r="AF34" s="109">
        <v>245</v>
      </c>
      <c r="AG34" s="109">
        <v>236</v>
      </c>
      <c r="AH34" s="109">
        <v>202</v>
      </c>
      <c r="AI34" s="109">
        <v>162</v>
      </c>
      <c r="AJ34" s="109">
        <v>136</v>
      </c>
      <c r="AK34" s="101">
        <v>24</v>
      </c>
      <c r="AL34" s="112">
        <v>17.933333333333334</v>
      </c>
    </row>
    <row r="35" spans="4:38">
      <c r="D35" s="20" t="s">
        <v>32</v>
      </c>
      <c r="E35" s="15">
        <v>1987</v>
      </c>
      <c r="F35" s="15">
        <v>117</v>
      </c>
      <c r="G35" s="15">
        <v>124</v>
      </c>
      <c r="H35" s="15">
        <v>156</v>
      </c>
      <c r="I35" s="15">
        <v>166</v>
      </c>
      <c r="J35" s="15">
        <v>192</v>
      </c>
      <c r="K35" s="15">
        <v>228</v>
      </c>
      <c r="L35" s="15">
        <v>258</v>
      </c>
      <c r="M35" s="15">
        <v>263</v>
      </c>
      <c r="N35" s="15">
        <v>241</v>
      </c>
      <c r="O35" s="15">
        <v>188</v>
      </c>
      <c r="P35" s="15">
        <v>147</v>
      </c>
      <c r="Q35" s="15">
        <v>137</v>
      </c>
      <c r="R35" s="17">
        <v>185</v>
      </c>
      <c r="S35" s="17">
        <v>25</v>
      </c>
      <c r="T35" s="152">
        <v>18.475000000000001</v>
      </c>
      <c r="X35" s="98">
        <v>1987</v>
      </c>
      <c r="Y35" s="109">
        <v>120</v>
      </c>
      <c r="Z35" s="109">
        <v>131</v>
      </c>
      <c r="AA35" s="109">
        <v>156</v>
      </c>
      <c r="AB35" s="109">
        <v>168</v>
      </c>
      <c r="AC35" s="109">
        <v>183</v>
      </c>
      <c r="AD35" s="109">
        <v>219</v>
      </c>
      <c r="AE35" s="109">
        <v>243</v>
      </c>
      <c r="AF35" s="109">
        <v>248</v>
      </c>
      <c r="AG35" s="109">
        <v>237</v>
      </c>
      <c r="AH35" s="109">
        <v>195</v>
      </c>
      <c r="AI35" s="109">
        <v>158</v>
      </c>
      <c r="AJ35" s="109">
        <v>143</v>
      </c>
      <c r="AK35" s="101">
        <v>25</v>
      </c>
      <c r="AL35" s="112">
        <v>18.341666666666665</v>
      </c>
    </row>
    <row r="36" spans="4:38">
      <c r="D36" s="20" t="s">
        <v>32</v>
      </c>
      <c r="E36" s="15">
        <v>1988</v>
      </c>
      <c r="F36" s="15">
        <v>125</v>
      </c>
      <c r="G36" s="15">
        <v>124</v>
      </c>
      <c r="H36" s="15">
        <v>152</v>
      </c>
      <c r="I36" s="15">
        <v>171</v>
      </c>
      <c r="J36" s="15">
        <v>200</v>
      </c>
      <c r="K36" s="15">
        <v>220</v>
      </c>
      <c r="L36" s="15">
        <v>248</v>
      </c>
      <c r="M36" s="15">
        <v>256</v>
      </c>
      <c r="N36" s="15">
        <v>227</v>
      </c>
      <c r="O36" s="15">
        <v>191</v>
      </c>
      <c r="P36" s="15">
        <v>160</v>
      </c>
      <c r="Q36" s="15">
        <v>124</v>
      </c>
      <c r="R36" s="17">
        <v>183</v>
      </c>
      <c r="S36" s="17">
        <v>26</v>
      </c>
      <c r="T36" s="152">
        <v>18.316666666666666</v>
      </c>
      <c r="X36" s="98">
        <v>1988</v>
      </c>
      <c r="Y36" s="109">
        <v>137</v>
      </c>
      <c r="Z36" s="109">
        <v>132</v>
      </c>
      <c r="AA36" s="109">
        <v>155</v>
      </c>
      <c r="AB36" s="109">
        <v>168</v>
      </c>
      <c r="AC36" s="109">
        <v>187</v>
      </c>
      <c r="AD36" s="109">
        <v>206</v>
      </c>
      <c r="AE36" s="109">
        <v>240</v>
      </c>
      <c r="AF36" s="109">
        <v>260</v>
      </c>
      <c r="AG36" s="109">
        <v>229</v>
      </c>
      <c r="AH36" s="109">
        <v>192</v>
      </c>
      <c r="AI36" s="109">
        <v>165</v>
      </c>
      <c r="AJ36" s="109">
        <v>128</v>
      </c>
      <c r="AK36" s="101">
        <v>26</v>
      </c>
      <c r="AL36" s="112">
        <v>18.324999999999999</v>
      </c>
    </row>
    <row r="37" spans="4:38">
      <c r="D37" s="20" t="s">
        <v>32</v>
      </c>
      <c r="E37" s="15">
        <v>1989</v>
      </c>
      <c r="F37" s="15">
        <v>118</v>
      </c>
      <c r="G37" s="15">
        <v>126</v>
      </c>
      <c r="H37" s="15">
        <v>146</v>
      </c>
      <c r="I37" s="15">
        <v>154</v>
      </c>
      <c r="J37" s="15">
        <v>182</v>
      </c>
      <c r="K37" s="15">
        <v>230</v>
      </c>
      <c r="L37" s="15">
        <v>264</v>
      </c>
      <c r="M37" s="15">
        <v>272</v>
      </c>
      <c r="N37" s="15">
        <v>228</v>
      </c>
      <c r="O37" s="15">
        <v>201</v>
      </c>
      <c r="P37" s="15">
        <v>163</v>
      </c>
      <c r="Q37" s="15">
        <v>148</v>
      </c>
      <c r="R37" s="17">
        <v>186</v>
      </c>
      <c r="S37" s="17">
        <v>27</v>
      </c>
      <c r="T37" s="152">
        <v>18.600000000000001</v>
      </c>
      <c r="X37" s="98">
        <v>1989</v>
      </c>
      <c r="Y37" s="109">
        <v>127</v>
      </c>
      <c r="Z37" s="109">
        <v>131</v>
      </c>
      <c r="AA37" s="109">
        <v>150</v>
      </c>
      <c r="AB37" s="109">
        <v>156</v>
      </c>
      <c r="AC37" s="109">
        <v>188</v>
      </c>
      <c r="AD37" s="109">
        <v>221</v>
      </c>
      <c r="AE37" s="109">
        <v>254</v>
      </c>
      <c r="AF37" s="109">
        <v>264</v>
      </c>
      <c r="AG37" s="109">
        <v>226</v>
      </c>
      <c r="AH37" s="109">
        <v>204</v>
      </c>
      <c r="AI37" s="109">
        <v>170</v>
      </c>
      <c r="AJ37" s="109">
        <v>159</v>
      </c>
      <c r="AK37" s="101">
        <v>27</v>
      </c>
      <c r="AL37" s="112">
        <v>18.75</v>
      </c>
    </row>
    <row r="38" spans="4:38">
      <c r="D38" s="20" t="s">
        <v>32</v>
      </c>
      <c r="E38" s="15">
        <v>1990</v>
      </c>
      <c r="F38" s="15">
        <v>119</v>
      </c>
      <c r="G38" s="15">
        <v>148</v>
      </c>
      <c r="H38" s="15">
        <v>157</v>
      </c>
      <c r="I38" s="15">
        <v>156</v>
      </c>
      <c r="J38" s="15">
        <v>193</v>
      </c>
      <c r="K38" s="15">
        <v>235</v>
      </c>
      <c r="L38" s="15">
        <v>257</v>
      </c>
      <c r="M38" s="15">
        <v>257</v>
      </c>
      <c r="N38" s="15">
        <v>253</v>
      </c>
      <c r="O38" s="15">
        <v>195</v>
      </c>
      <c r="P38" s="15">
        <v>145</v>
      </c>
      <c r="Q38" s="15">
        <v>121</v>
      </c>
      <c r="R38" s="17">
        <v>186</v>
      </c>
      <c r="S38" s="17">
        <v>28</v>
      </c>
      <c r="T38" s="152">
        <v>18.633333333333333</v>
      </c>
      <c r="X38" s="98">
        <v>1990</v>
      </c>
      <c r="Y38" s="109">
        <v>128</v>
      </c>
      <c r="Z38" s="109">
        <v>145</v>
      </c>
      <c r="AA38" s="109">
        <v>154</v>
      </c>
      <c r="AB38" s="109">
        <v>153</v>
      </c>
      <c r="AC38" s="109">
        <v>188</v>
      </c>
      <c r="AD38" s="109">
        <v>219</v>
      </c>
      <c r="AE38" s="109">
        <v>247</v>
      </c>
      <c r="AF38" s="109">
        <v>251</v>
      </c>
      <c r="AG38" s="109">
        <v>253</v>
      </c>
      <c r="AH38" s="109">
        <v>198</v>
      </c>
      <c r="AI38" s="109">
        <v>153</v>
      </c>
      <c r="AJ38" s="109">
        <v>128</v>
      </c>
      <c r="AK38" s="101">
        <v>28</v>
      </c>
      <c r="AL38" s="112">
        <v>18.475000000000001</v>
      </c>
    </row>
    <row r="39" spans="4:38">
      <c r="D39" s="20" t="s">
        <v>32</v>
      </c>
      <c r="E39" s="15">
        <v>1991</v>
      </c>
      <c r="F39" s="15">
        <v>116</v>
      </c>
      <c r="G39" s="15">
        <v>112</v>
      </c>
      <c r="H39" s="15">
        <v>145</v>
      </c>
      <c r="I39" s="15">
        <v>146</v>
      </c>
      <c r="J39" s="15">
        <v>178</v>
      </c>
      <c r="K39" s="15">
        <v>226</v>
      </c>
      <c r="L39" s="15">
        <v>254</v>
      </c>
      <c r="M39" s="15">
        <v>257</v>
      </c>
      <c r="N39" s="15">
        <v>243</v>
      </c>
      <c r="O39" s="15">
        <v>175</v>
      </c>
      <c r="P39" s="15">
        <v>143</v>
      </c>
      <c r="Q39" s="15">
        <v>131</v>
      </c>
      <c r="R39" s="17">
        <v>177</v>
      </c>
      <c r="S39" s="17">
        <v>29</v>
      </c>
      <c r="T39" s="152">
        <v>17.716666666666665</v>
      </c>
      <c r="X39" s="98">
        <v>1991</v>
      </c>
      <c r="Y39" s="109">
        <v>125</v>
      </c>
      <c r="Z39" s="109">
        <v>120</v>
      </c>
      <c r="AA39" s="109">
        <v>146</v>
      </c>
      <c r="AB39" s="109">
        <v>155</v>
      </c>
      <c r="AC39" s="109">
        <v>178</v>
      </c>
      <c r="AD39" s="109">
        <v>220</v>
      </c>
      <c r="AE39" s="109">
        <v>253</v>
      </c>
      <c r="AF39" s="109">
        <v>261</v>
      </c>
      <c r="AG39" s="109">
        <v>246</v>
      </c>
      <c r="AH39" s="109">
        <v>178</v>
      </c>
      <c r="AI39" s="109">
        <v>154</v>
      </c>
      <c r="AJ39" s="109">
        <v>138</v>
      </c>
      <c r="AK39" s="101">
        <v>29</v>
      </c>
      <c r="AL39" s="112">
        <v>18.116666666666667</v>
      </c>
    </row>
    <row r="40" spans="4:38">
      <c r="D40" s="20" t="s">
        <v>32</v>
      </c>
      <c r="E40" s="15">
        <v>1992</v>
      </c>
      <c r="F40" s="15">
        <v>112</v>
      </c>
      <c r="G40" s="15">
        <v>118</v>
      </c>
      <c r="H40" s="15">
        <v>139</v>
      </c>
      <c r="I40" s="15">
        <v>165</v>
      </c>
      <c r="J40" s="15">
        <v>199</v>
      </c>
      <c r="K40" s="15">
        <v>213</v>
      </c>
      <c r="L40" s="15">
        <v>245</v>
      </c>
      <c r="M40" s="15">
        <v>265</v>
      </c>
      <c r="N40" s="15">
        <v>223</v>
      </c>
      <c r="O40" s="15">
        <v>177</v>
      </c>
      <c r="P40" s="15">
        <v>155</v>
      </c>
      <c r="Q40" s="15">
        <v>134</v>
      </c>
      <c r="R40" s="17">
        <v>179</v>
      </c>
      <c r="S40" s="17">
        <v>30</v>
      </c>
      <c r="T40" s="152">
        <v>17.875</v>
      </c>
      <c r="X40" s="98">
        <v>1992</v>
      </c>
      <c r="Y40" s="109">
        <v>120</v>
      </c>
      <c r="Z40" s="109">
        <v>126</v>
      </c>
      <c r="AA40" s="109">
        <v>145</v>
      </c>
      <c r="AB40" s="109">
        <v>168</v>
      </c>
      <c r="AC40" s="109">
        <v>198</v>
      </c>
      <c r="AD40" s="109">
        <v>199</v>
      </c>
      <c r="AE40" s="109">
        <v>243</v>
      </c>
      <c r="AF40" s="109">
        <v>260</v>
      </c>
      <c r="AG40" s="109">
        <v>222</v>
      </c>
      <c r="AH40" s="109">
        <v>180</v>
      </c>
      <c r="AI40" s="109">
        <v>161</v>
      </c>
      <c r="AJ40" s="109">
        <v>138</v>
      </c>
      <c r="AK40" s="101">
        <v>30</v>
      </c>
      <c r="AL40" s="112">
        <v>18</v>
      </c>
    </row>
    <row r="41" spans="4:38">
      <c r="D41" s="20" t="s">
        <v>32</v>
      </c>
      <c r="E41" s="15">
        <v>1993</v>
      </c>
      <c r="F41" s="15">
        <v>107</v>
      </c>
      <c r="G41" s="15">
        <v>119</v>
      </c>
      <c r="H41" s="15">
        <v>136</v>
      </c>
      <c r="I41" s="15">
        <v>153</v>
      </c>
      <c r="J41" s="15">
        <v>182</v>
      </c>
      <c r="K41" s="15">
        <v>225</v>
      </c>
      <c r="L41" s="15">
        <v>243</v>
      </c>
      <c r="M41" s="15">
        <v>259</v>
      </c>
      <c r="N41" s="15">
        <v>234</v>
      </c>
      <c r="O41" s="15">
        <v>172</v>
      </c>
      <c r="P41" s="15">
        <v>148</v>
      </c>
      <c r="Q41" s="15">
        <v>126</v>
      </c>
      <c r="R41" s="17">
        <v>175</v>
      </c>
      <c r="S41" s="17">
        <v>31</v>
      </c>
      <c r="T41" s="152">
        <v>17.533333333333335</v>
      </c>
      <c r="X41" s="98">
        <v>1993</v>
      </c>
      <c r="Y41" s="109">
        <v>121</v>
      </c>
      <c r="Z41" s="109">
        <v>126</v>
      </c>
      <c r="AA41" s="109">
        <v>139</v>
      </c>
      <c r="AB41" s="109">
        <v>154</v>
      </c>
      <c r="AC41" s="109">
        <v>183</v>
      </c>
      <c r="AD41" s="109">
        <v>217</v>
      </c>
      <c r="AE41" s="109">
        <v>239</v>
      </c>
      <c r="AF41" s="109">
        <v>256</v>
      </c>
      <c r="AG41" s="109">
        <v>215</v>
      </c>
      <c r="AH41" s="109">
        <v>174</v>
      </c>
      <c r="AI41" s="109">
        <v>152</v>
      </c>
      <c r="AJ41" s="109">
        <v>136</v>
      </c>
      <c r="AK41" s="101">
        <v>31</v>
      </c>
      <c r="AL41" s="112">
        <v>17.600000000000001</v>
      </c>
    </row>
    <row r="42" spans="4:38">
      <c r="D42" s="20" t="s">
        <v>32</v>
      </c>
      <c r="E42" s="15">
        <v>1994</v>
      </c>
      <c r="F42" s="15">
        <v>118</v>
      </c>
      <c r="G42" s="15">
        <v>125</v>
      </c>
      <c r="H42" s="15">
        <v>147</v>
      </c>
      <c r="I42" s="15">
        <v>158</v>
      </c>
      <c r="J42" s="15">
        <v>195</v>
      </c>
      <c r="K42" s="15">
        <v>226</v>
      </c>
      <c r="L42" s="15">
        <v>263</v>
      </c>
      <c r="M42" s="15">
        <v>267</v>
      </c>
      <c r="N42" s="15">
        <v>225</v>
      </c>
      <c r="O42" s="15">
        <v>195</v>
      </c>
      <c r="P42" s="15">
        <v>167</v>
      </c>
      <c r="Q42" s="15">
        <v>141</v>
      </c>
      <c r="R42" s="17">
        <v>186</v>
      </c>
      <c r="S42" s="17">
        <v>32</v>
      </c>
      <c r="T42" s="152">
        <v>18.558333333333334</v>
      </c>
      <c r="X42" s="98">
        <v>1994</v>
      </c>
      <c r="Y42" s="109">
        <v>126</v>
      </c>
      <c r="Z42" s="109">
        <v>127</v>
      </c>
      <c r="AA42" s="109">
        <v>149</v>
      </c>
      <c r="AB42" s="109">
        <v>164</v>
      </c>
      <c r="AC42" s="109">
        <v>193</v>
      </c>
      <c r="AD42" s="109">
        <v>223</v>
      </c>
      <c r="AE42" s="109">
        <v>263</v>
      </c>
      <c r="AF42" s="109">
        <v>263</v>
      </c>
      <c r="AG42" s="109">
        <v>222</v>
      </c>
      <c r="AH42" s="109">
        <v>199</v>
      </c>
      <c r="AI42" s="109">
        <v>175</v>
      </c>
      <c r="AJ42" s="109">
        <v>148</v>
      </c>
      <c r="AK42" s="101">
        <v>32</v>
      </c>
      <c r="AL42" s="112">
        <v>18.766666666666666</v>
      </c>
    </row>
    <row r="43" spans="4:38">
      <c r="D43" s="20" t="s">
        <v>32</v>
      </c>
      <c r="E43" s="15">
        <v>1995</v>
      </c>
      <c r="F43" s="15">
        <v>134</v>
      </c>
      <c r="G43" s="15">
        <v>152</v>
      </c>
      <c r="H43" s="15">
        <v>152</v>
      </c>
      <c r="I43" s="15">
        <v>160</v>
      </c>
      <c r="J43" s="15">
        <v>204</v>
      </c>
      <c r="K43" s="15">
        <v>227</v>
      </c>
      <c r="L43" s="15">
        <v>261</v>
      </c>
      <c r="M43" s="15">
        <v>268</v>
      </c>
      <c r="N43" s="15">
        <v>222</v>
      </c>
      <c r="O43" s="15">
        <v>202</v>
      </c>
      <c r="P43" s="15">
        <v>174</v>
      </c>
      <c r="Q43" s="15">
        <v>144</v>
      </c>
      <c r="R43" s="17">
        <v>192</v>
      </c>
      <c r="S43" s="17">
        <v>33</v>
      </c>
      <c r="T43" s="152">
        <v>19.166666666666664</v>
      </c>
      <c r="X43" s="98">
        <v>1995</v>
      </c>
      <c r="Y43" s="109">
        <v>141</v>
      </c>
      <c r="Z43" s="109">
        <v>152</v>
      </c>
      <c r="AA43" s="109">
        <v>151</v>
      </c>
      <c r="AB43" s="109">
        <v>165</v>
      </c>
      <c r="AC43" s="109">
        <v>201</v>
      </c>
      <c r="AD43" s="109">
        <v>215</v>
      </c>
      <c r="AE43" s="109">
        <v>249</v>
      </c>
      <c r="AF43" s="109">
        <v>258</v>
      </c>
      <c r="AG43" s="109">
        <v>218</v>
      </c>
      <c r="AH43" s="109">
        <v>209</v>
      </c>
      <c r="AI43" s="109">
        <v>183</v>
      </c>
      <c r="AJ43" s="109">
        <v>149</v>
      </c>
      <c r="AK43" s="101">
        <v>33</v>
      </c>
      <c r="AL43" s="112">
        <v>19.091666666666665</v>
      </c>
    </row>
    <row r="44" spans="4:38">
      <c r="D44" s="20" t="s">
        <v>32</v>
      </c>
      <c r="E44" s="15">
        <v>1996</v>
      </c>
      <c r="F44" s="15">
        <v>135</v>
      </c>
      <c r="G44" s="15">
        <v>119</v>
      </c>
      <c r="H44" s="15">
        <v>141</v>
      </c>
      <c r="I44" s="15">
        <v>164</v>
      </c>
      <c r="J44" s="15">
        <v>179</v>
      </c>
      <c r="K44" s="15">
        <v>220</v>
      </c>
      <c r="L44" s="15">
        <v>248</v>
      </c>
      <c r="M44" s="15">
        <v>257</v>
      </c>
      <c r="N44" s="15">
        <v>221</v>
      </c>
      <c r="O44" s="15">
        <v>185</v>
      </c>
      <c r="P44" s="15">
        <v>152</v>
      </c>
      <c r="Q44" s="15">
        <v>130</v>
      </c>
      <c r="R44" s="17">
        <v>179</v>
      </c>
      <c r="S44" s="17">
        <v>34</v>
      </c>
      <c r="T44" s="152">
        <v>17.925000000000001</v>
      </c>
      <c r="X44" s="98">
        <v>1996</v>
      </c>
      <c r="Y44" s="109">
        <v>140</v>
      </c>
      <c r="Z44" s="109">
        <v>127</v>
      </c>
      <c r="AA44" s="109">
        <v>144</v>
      </c>
      <c r="AB44" s="109">
        <v>172</v>
      </c>
      <c r="AC44" s="109">
        <v>181</v>
      </c>
      <c r="AD44" s="109">
        <v>225</v>
      </c>
      <c r="AE44" s="109">
        <v>242</v>
      </c>
      <c r="AF44" s="109">
        <v>242</v>
      </c>
      <c r="AG44" s="109">
        <v>218</v>
      </c>
      <c r="AH44" s="109">
        <v>188</v>
      </c>
      <c r="AI44" s="109">
        <v>162</v>
      </c>
      <c r="AJ44" s="109">
        <v>136</v>
      </c>
      <c r="AK44" s="101">
        <v>34</v>
      </c>
      <c r="AL44" s="112">
        <v>18.141666666666666</v>
      </c>
    </row>
    <row r="45" spans="4:38">
      <c r="D45" s="20" t="s">
        <v>32</v>
      </c>
      <c r="E45" s="15">
        <v>1997</v>
      </c>
      <c r="F45" s="15">
        <v>122</v>
      </c>
      <c r="G45" s="15">
        <v>145</v>
      </c>
      <c r="H45" s="15">
        <v>150</v>
      </c>
      <c r="I45" s="15">
        <v>174</v>
      </c>
      <c r="J45" s="15">
        <v>200</v>
      </c>
      <c r="K45" s="15">
        <v>236</v>
      </c>
      <c r="L45" s="15">
        <v>240</v>
      </c>
      <c r="M45" s="15">
        <v>251</v>
      </c>
      <c r="N45" s="15">
        <v>233</v>
      </c>
      <c r="O45" s="15">
        <v>213</v>
      </c>
      <c r="P45" s="15">
        <v>163</v>
      </c>
      <c r="Q45" s="15">
        <v>137</v>
      </c>
      <c r="R45" s="17">
        <v>189</v>
      </c>
      <c r="S45" s="17">
        <v>35</v>
      </c>
      <c r="T45" s="152">
        <v>18.866666666666667</v>
      </c>
      <c r="X45" s="98">
        <v>1997</v>
      </c>
      <c r="Y45" s="109">
        <v>130</v>
      </c>
      <c r="Z45" s="109">
        <v>149</v>
      </c>
      <c r="AA45" s="109">
        <v>157</v>
      </c>
      <c r="AB45" s="109">
        <v>179</v>
      </c>
      <c r="AC45" s="109">
        <v>195</v>
      </c>
      <c r="AD45" s="109">
        <v>217</v>
      </c>
      <c r="AE45" s="109">
        <v>230</v>
      </c>
      <c r="AF45" s="109">
        <v>248</v>
      </c>
      <c r="AG45" s="109">
        <v>235</v>
      </c>
      <c r="AH45" s="109">
        <v>213</v>
      </c>
      <c r="AI45" s="109">
        <v>169</v>
      </c>
      <c r="AJ45" s="109">
        <v>141</v>
      </c>
      <c r="AK45" s="101">
        <v>35</v>
      </c>
      <c r="AL45" s="112">
        <v>18.858333333333334</v>
      </c>
    </row>
    <row r="46" spans="4:38">
      <c r="D46" s="20" t="s">
        <v>32</v>
      </c>
      <c r="E46" s="15">
        <v>1998</v>
      </c>
      <c r="F46" s="15">
        <v>129</v>
      </c>
      <c r="G46" s="15">
        <v>132</v>
      </c>
      <c r="H46" s="15">
        <v>150</v>
      </c>
      <c r="I46" s="15">
        <v>173</v>
      </c>
      <c r="J46" s="15">
        <v>186</v>
      </c>
      <c r="K46" s="15">
        <v>225</v>
      </c>
      <c r="L46" s="15">
        <v>254</v>
      </c>
      <c r="M46" s="15">
        <v>257</v>
      </c>
      <c r="N46" s="15">
        <v>244</v>
      </c>
      <c r="O46" s="15">
        <v>182</v>
      </c>
      <c r="P46" s="15">
        <v>168</v>
      </c>
      <c r="Q46" s="15">
        <v>118</v>
      </c>
      <c r="R46" s="17">
        <v>185</v>
      </c>
      <c r="S46" s="17">
        <v>36</v>
      </c>
      <c r="T46" s="152">
        <v>18.483333333333334</v>
      </c>
      <c r="X46" s="98">
        <v>1998</v>
      </c>
      <c r="Y46" s="109">
        <v>136</v>
      </c>
      <c r="Z46" s="109">
        <v>137</v>
      </c>
      <c r="AA46" s="109">
        <v>155</v>
      </c>
      <c r="AB46" s="109">
        <v>167</v>
      </c>
      <c r="AC46" s="109">
        <v>181</v>
      </c>
      <c r="AD46" s="109">
        <v>218</v>
      </c>
      <c r="AE46" s="109">
        <v>244</v>
      </c>
      <c r="AF46" s="109">
        <v>253</v>
      </c>
      <c r="AG46" s="109">
        <v>235</v>
      </c>
      <c r="AH46" s="109">
        <v>187</v>
      </c>
      <c r="AI46" s="109">
        <v>173</v>
      </c>
      <c r="AJ46" s="109">
        <v>131</v>
      </c>
      <c r="AK46" s="101">
        <v>36</v>
      </c>
      <c r="AL46" s="112">
        <v>18.475000000000001</v>
      </c>
    </row>
    <row r="47" spans="4:38">
      <c r="D47" s="20" t="s">
        <v>32</v>
      </c>
      <c r="E47" s="15">
        <v>1999</v>
      </c>
      <c r="F47" s="15">
        <v>118</v>
      </c>
      <c r="G47" s="15">
        <v>127</v>
      </c>
      <c r="H47" s="15">
        <v>141</v>
      </c>
      <c r="I47" s="15">
        <v>170</v>
      </c>
      <c r="J47" s="15">
        <v>204</v>
      </c>
      <c r="K47" s="15">
        <v>231</v>
      </c>
      <c r="L47" s="15">
        <v>255</v>
      </c>
      <c r="M47" s="15">
        <v>265</v>
      </c>
      <c r="N47" s="15">
        <v>237</v>
      </c>
      <c r="O47" s="15">
        <v>201</v>
      </c>
      <c r="P47" s="15">
        <v>142</v>
      </c>
      <c r="Q47" s="15">
        <v>137</v>
      </c>
      <c r="R47" s="17">
        <v>186</v>
      </c>
      <c r="S47" s="17">
        <v>37</v>
      </c>
      <c r="T47" s="152">
        <v>18.566666666666666</v>
      </c>
      <c r="X47" s="98">
        <v>1999</v>
      </c>
      <c r="Y47" s="109">
        <v>125</v>
      </c>
      <c r="Z47" s="109">
        <v>128</v>
      </c>
      <c r="AA47" s="109">
        <v>141</v>
      </c>
      <c r="AB47" s="109">
        <v>169</v>
      </c>
      <c r="AC47" s="109">
        <v>196</v>
      </c>
      <c r="AD47" s="109">
        <v>227</v>
      </c>
      <c r="AE47" s="109">
        <v>246</v>
      </c>
      <c r="AF47" s="109">
        <v>250</v>
      </c>
      <c r="AG47" s="109">
        <v>227</v>
      </c>
      <c r="AH47" s="109">
        <v>201</v>
      </c>
      <c r="AI47" s="109">
        <v>148</v>
      </c>
      <c r="AJ47" s="109">
        <v>141</v>
      </c>
      <c r="AK47" s="101">
        <v>37</v>
      </c>
      <c r="AL47" s="112">
        <v>18.324999999999999</v>
      </c>
    </row>
    <row r="48" spans="4:38">
      <c r="D48" s="20" t="s">
        <v>32</v>
      </c>
      <c r="E48" s="15">
        <v>2000</v>
      </c>
      <c r="F48" s="15">
        <v>110</v>
      </c>
      <c r="G48" s="15">
        <v>143</v>
      </c>
      <c r="H48" s="15">
        <v>147</v>
      </c>
      <c r="I48" s="15">
        <v>157</v>
      </c>
      <c r="J48" s="15">
        <v>196</v>
      </c>
      <c r="K48" s="15">
        <v>233</v>
      </c>
      <c r="L48" s="15">
        <v>255</v>
      </c>
      <c r="M48" s="15">
        <v>258</v>
      </c>
      <c r="N48" s="15">
        <v>229</v>
      </c>
      <c r="O48" s="15">
        <v>186</v>
      </c>
      <c r="P48" s="15">
        <v>151</v>
      </c>
      <c r="Q48" s="15">
        <v>129</v>
      </c>
      <c r="R48" s="17">
        <v>183</v>
      </c>
      <c r="S48" s="17">
        <v>38</v>
      </c>
      <c r="T48" s="152">
        <v>18.283333333333335</v>
      </c>
      <c r="X48" s="98">
        <v>2000</v>
      </c>
      <c r="Y48" s="109">
        <v>117</v>
      </c>
      <c r="Z48" s="109">
        <v>146</v>
      </c>
      <c r="AA48" s="109">
        <v>149</v>
      </c>
      <c r="AB48" s="109">
        <v>153</v>
      </c>
      <c r="AC48" s="109">
        <v>191</v>
      </c>
      <c r="AD48" s="109">
        <v>226</v>
      </c>
      <c r="AE48" s="109">
        <v>243</v>
      </c>
      <c r="AF48" s="109">
        <v>250</v>
      </c>
      <c r="AG48" s="109">
        <v>223</v>
      </c>
      <c r="AH48" s="109">
        <v>188</v>
      </c>
      <c r="AI48" s="109">
        <v>151</v>
      </c>
      <c r="AJ48" s="109">
        <v>137</v>
      </c>
      <c r="AK48" s="101">
        <v>38</v>
      </c>
      <c r="AL48" s="112">
        <v>18.116666666666667</v>
      </c>
    </row>
    <row r="49" spans="4:38">
      <c r="D49" s="20" t="s">
        <v>32</v>
      </c>
      <c r="E49" s="15">
        <v>2001</v>
      </c>
      <c r="F49" s="15">
        <v>129</v>
      </c>
      <c r="G49" s="15">
        <v>134</v>
      </c>
      <c r="H49" s="15">
        <v>166</v>
      </c>
      <c r="I49" s="15">
        <v>183</v>
      </c>
      <c r="J49" s="15">
        <v>196</v>
      </c>
      <c r="K49" s="15">
        <v>248</v>
      </c>
      <c r="L49" s="15">
        <v>257</v>
      </c>
      <c r="M49" s="15">
        <v>273</v>
      </c>
      <c r="N49" s="15">
        <v>242</v>
      </c>
      <c r="O49" s="15">
        <v>207</v>
      </c>
      <c r="P49" s="15">
        <v>146</v>
      </c>
      <c r="Q49" s="15">
        <v>130</v>
      </c>
      <c r="R49" s="17">
        <v>193</v>
      </c>
      <c r="S49" s="17">
        <v>39</v>
      </c>
      <c r="T49" s="152">
        <v>19.258333333333333</v>
      </c>
      <c r="X49" s="98">
        <v>2001</v>
      </c>
      <c r="Y49" s="109">
        <v>134</v>
      </c>
      <c r="Z49" s="109">
        <v>138</v>
      </c>
      <c r="AA49" s="109">
        <v>167</v>
      </c>
      <c r="AB49" s="109">
        <v>174</v>
      </c>
      <c r="AC49" s="109">
        <v>184</v>
      </c>
      <c r="AD49" s="109">
        <v>234</v>
      </c>
      <c r="AE49" s="109">
        <v>239</v>
      </c>
      <c r="AF49" s="109">
        <v>258</v>
      </c>
      <c r="AG49" s="109">
        <v>229</v>
      </c>
      <c r="AH49" s="109">
        <v>200</v>
      </c>
      <c r="AI49" s="109">
        <v>151</v>
      </c>
      <c r="AJ49" s="109">
        <v>135</v>
      </c>
      <c r="AK49" s="101">
        <v>39</v>
      </c>
      <c r="AL49" s="112">
        <v>18.691666666666666</v>
      </c>
    </row>
    <row r="50" spans="4:38">
      <c r="D50" s="20" t="s">
        <v>32</v>
      </c>
      <c r="E50" s="15">
        <v>2002</v>
      </c>
      <c r="F50" s="15">
        <v>134</v>
      </c>
      <c r="G50" s="15">
        <v>141</v>
      </c>
      <c r="H50" s="15">
        <v>148</v>
      </c>
      <c r="I50" s="15">
        <v>165</v>
      </c>
      <c r="J50" s="15">
        <v>197</v>
      </c>
      <c r="K50" s="15">
        <v>241</v>
      </c>
      <c r="L50" s="15">
        <v>258</v>
      </c>
      <c r="M50" s="15">
        <v>257</v>
      </c>
      <c r="N50" s="15">
        <v>234</v>
      </c>
      <c r="O50" s="15">
        <v>203</v>
      </c>
      <c r="P50" s="15">
        <v>174</v>
      </c>
      <c r="Q50" s="15">
        <v>144</v>
      </c>
      <c r="R50" s="17">
        <v>191</v>
      </c>
      <c r="S50" s="17">
        <v>40</v>
      </c>
      <c r="T50" s="152">
        <v>19.133333333333333</v>
      </c>
      <c r="X50" s="98">
        <v>2002</v>
      </c>
      <c r="Y50" s="109">
        <v>136</v>
      </c>
      <c r="Z50" s="109">
        <v>142</v>
      </c>
      <c r="AA50" s="109">
        <v>149</v>
      </c>
      <c r="AB50" s="109">
        <v>160</v>
      </c>
      <c r="AC50" s="109">
        <v>191</v>
      </c>
      <c r="AD50" s="109">
        <v>224</v>
      </c>
      <c r="AE50" s="109">
        <v>247</v>
      </c>
      <c r="AF50" s="109">
        <v>245</v>
      </c>
      <c r="AG50" s="109">
        <v>225</v>
      </c>
      <c r="AH50" s="109">
        <v>205</v>
      </c>
      <c r="AI50" s="109">
        <v>173</v>
      </c>
      <c r="AJ50" s="109">
        <v>151</v>
      </c>
      <c r="AK50" s="101">
        <v>40</v>
      </c>
      <c r="AL50" s="112">
        <v>18.733333333333334</v>
      </c>
    </row>
    <row r="51" spans="4:38">
      <c r="D51" s="20" t="s">
        <v>32</v>
      </c>
      <c r="E51" s="15">
        <v>2003</v>
      </c>
      <c r="F51" s="15">
        <v>123</v>
      </c>
      <c r="G51" s="15">
        <v>126</v>
      </c>
      <c r="H51" s="15">
        <v>152</v>
      </c>
      <c r="I51" s="15">
        <v>164</v>
      </c>
      <c r="J51" s="15">
        <v>198</v>
      </c>
      <c r="K51" s="15">
        <v>252</v>
      </c>
      <c r="L51" s="15">
        <v>268</v>
      </c>
      <c r="M51" s="15">
        <v>272</v>
      </c>
      <c r="N51" s="15">
        <v>240</v>
      </c>
      <c r="O51" s="15">
        <v>194</v>
      </c>
      <c r="P51" s="15">
        <v>158</v>
      </c>
      <c r="Q51" s="15">
        <v>129</v>
      </c>
      <c r="R51" s="17">
        <v>190</v>
      </c>
      <c r="S51" s="17">
        <v>41</v>
      </c>
      <c r="T51" s="152">
        <v>18.966666666666665</v>
      </c>
      <c r="X51" s="98">
        <v>2003</v>
      </c>
      <c r="Y51" s="109">
        <v>128</v>
      </c>
      <c r="Z51" s="109">
        <v>128</v>
      </c>
      <c r="AA51" s="109">
        <v>152</v>
      </c>
      <c r="AB51" s="109">
        <v>163</v>
      </c>
      <c r="AC51" s="109">
        <v>197</v>
      </c>
      <c r="AD51" s="109">
        <v>239</v>
      </c>
      <c r="AE51" s="109">
        <v>253</v>
      </c>
      <c r="AF51" s="109">
        <v>264</v>
      </c>
      <c r="AG51" s="109">
        <v>235</v>
      </c>
      <c r="AH51" s="109">
        <v>196</v>
      </c>
      <c r="AI51" s="109">
        <v>159</v>
      </c>
      <c r="AJ51" s="109">
        <v>137</v>
      </c>
      <c r="AK51" s="101">
        <v>41</v>
      </c>
      <c r="AL51" s="112">
        <v>18.758333333333333</v>
      </c>
    </row>
    <row r="52" spans="4:38">
      <c r="D52" s="20" t="s">
        <v>32</v>
      </c>
      <c r="E52" s="15">
        <v>2004</v>
      </c>
      <c r="F52" s="15">
        <v>146</v>
      </c>
      <c r="G52" s="15">
        <v>133</v>
      </c>
      <c r="H52" s="15">
        <v>145</v>
      </c>
      <c r="I52" s="15">
        <v>157</v>
      </c>
      <c r="J52" s="15">
        <v>177</v>
      </c>
      <c r="K52" s="15">
        <v>237</v>
      </c>
      <c r="L52" s="15">
        <v>255</v>
      </c>
      <c r="M52" s="15">
        <v>270</v>
      </c>
      <c r="N52" s="15">
        <v>240</v>
      </c>
      <c r="O52" s="15">
        <v>198</v>
      </c>
      <c r="P52" s="15">
        <v>153</v>
      </c>
      <c r="Q52" s="15">
        <v>131</v>
      </c>
      <c r="R52" s="17">
        <v>187</v>
      </c>
      <c r="S52" s="17">
        <v>42</v>
      </c>
      <c r="T52" s="152">
        <v>18.683333333333334</v>
      </c>
      <c r="X52" s="98">
        <v>2004</v>
      </c>
      <c r="Y52" s="109">
        <v>144</v>
      </c>
      <c r="Z52" s="109">
        <v>133</v>
      </c>
      <c r="AA52" s="109">
        <v>143</v>
      </c>
      <c r="AB52" s="109">
        <v>160</v>
      </c>
      <c r="AC52" s="109">
        <v>174</v>
      </c>
      <c r="AD52" s="109">
        <v>233</v>
      </c>
      <c r="AE52" s="109">
        <v>253</v>
      </c>
      <c r="AF52" s="109">
        <v>254</v>
      </c>
      <c r="AG52" s="109">
        <v>236</v>
      </c>
      <c r="AH52" s="109">
        <v>207</v>
      </c>
      <c r="AI52" s="109">
        <v>157</v>
      </c>
      <c r="AJ52" s="109">
        <v>135</v>
      </c>
      <c r="AK52" s="101">
        <v>42</v>
      </c>
      <c r="AL52" s="112">
        <v>18.574999999999999</v>
      </c>
    </row>
    <row r="53" spans="4:38">
      <c r="D53" s="20" t="s">
        <v>32</v>
      </c>
      <c r="E53" s="15">
        <v>2005</v>
      </c>
      <c r="F53" s="15">
        <v>111</v>
      </c>
      <c r="G53" s="15">
        <v>109</v>
      </c>
      <c r="H53" s="15">
        <v>141</v>
      </c>
      <c r="I53" s="15">
        <v>174</v>
      </c>
      <c r="J53" s="15">
        <v>209</v>
      </c>
      <c r="K53" s="15">
        <v>243</v>
      </c>
      <c r="L53" s="15">
        <v>270</v>
      </c>
      <c r="M53" s="15">
        <v>258</v>
      </c>
      <c r="N53" s="15">
        <v>234</v>
      </c>
      <c r="O53" s="15">
        <v>200</v>
      </c>
      <c r="P53" s="15">
        <v>148</v>
      </c>
      <c r="Q53" s="15">
        <v>131</v>
      </c>
      <c r="R53" s="17">
        <v>186</v>
      </c>
      <c r="S53" s="17">
        <v>43</v>
      </c>
      <c r="T53" s="152">
        <v>18.566666666666666</v>
      </c>
      <c r="X53" s="98">
        <v>2005</v>
      </c>
      <c r="Y53" s="109">
        <v>111</v>
      </c>
      <c r="Z53" s="109">
        <v>111</v>
      </c>
      <c r="AA53" s="109">
        <v>137</v>
      </c>
      <c r="AB53" s="109">
        <v>169</v>
      </c>
      <c r="AC53" s="109">
        <v>200</v>
      </c>
      <c r="AD53" s="109">
        <v>231</v>
      </c>
      <c r="AE53" s="109">
        <v>251</v>
      </c>
      <c r="AF53" s="109">
        <v>248</v>
      </c>
      <c r="AG53" s="109">
        <v>223</v>
      </c>
      <c r="AH53" s="109">
        <v>196</v>
      </c>
      <c r="AI53" s="109">
        <v>148</v>
      </c>
      <c r="AJ53" s="109">
        <v>133</v>
      </c>
      <c r="AK53" s="101">
        <v>43</v>
      </c>
      <c r="AL53" s="112">
        <v>17.983333333333334</v>
      </c>
    </row>
    <row r="54" spans="4:38">
      <c r="D54" s="20" t="s">
        <v>32</v>
      </c>
      <c r="E54" s="15">
        <v>2006</v>
      </c>
      <c r="F54" s="15">
        <v>115</v>
      </c>
      <c r="G54" s="15">
        <v>122</v>
      </c>
      <c r="H54" s="15">
        <v>153</v>
      </c>
      <c r="I54" s="15">
        <v>183</v>
      </c>
      <c r="J54" s="15">
        <v>207</v>
      </c>
      <c r="K54" s="15">
        <v>233</v>
      </c>
      <c r="L54" s="15">
        <v>263</v>
      </c>
      <c r="M54" s="15">
        <v>258</v>
      </c>
      <c r="N54" s="15">
        <v>237</v>
      </c>
      <c r="O54" s="15">
        <v>208</v>
      </c>
      <c r="P54" s="15">
        <v>170</v>
      </c>
      <c r="Q54" s="15">
        <v>127</v>
      </c>
      <c r="R54" s="17">
        <v>190</v>
      </c>
      <c r="S54" s="17">
        <v>44</v>
      </c>
      <c r="T54" s="152">
        <v>18.966666666666665</v>
      </c>
      <c r="X54" s="98">
        <v>2006</v>
      </c>
      <c r="Y54" s="99">
        <v>120.48387096774198</v>
      </c>
      <c r="Z54" s="99">
        <v>124.6428571428572</v>
      </c>
      <c r="AA54" s="99">
        <v>149.93548387096777</v>
      </c>
      <c r="AB54" s="99">
        <v>175.33333333333334</v>
      </c>
      <c r="AC54" s="99">
        <v>203.48387096774192</v>
      </c>
      <c r="AD54" s="99">
        <v>221.6333333333333</v>
      </c>
      <c r="AE54" s="99">
        <v>253.16129032258056</v>
      </c>
      <c r="AF54" s="99">
        <v>250.58064516129031</v>
      </c>
      <c r="AG54" s="100">
        <v>234.03333333333322</v>
      </c>
      <c r="AH54" s="99">
        <v>210.90322580645159</v>
      </c>
      <c r="AI54" s="99">
        <v>176.53333333333333</v>
      </c>
      <c r="AJ54" s="99">
        <v>135.64516129032262</v>
      </c>
      <c r="AK54" s="101">
        <v>44</v>
      </c>
      <c r="AL54" s="112">
        <v>18.803081157194057</v>
      </c>
    </row>
    <row r="55" spans="4:38">
      <c r="D55" s="20" t="s">
        <v>32</v>
      </c>
      <c r="E55" s="15">
        <v>2007</v>
      </c>
      <c r="F55" s="15">
        <v>118</v>
      </c>
      <c r="G55" s="15">
        <v>147</v>
      </c>
      <c r="H55" s="15">
        <v>149</v>
      </c>
      <c r="I55" s="15">
        <v>160</v>
      </c>
      <c r="J55" s="15">
        <v>206</v>
      </c>
      <c r="K55" s="15">
        <v>240</v>
      </c>
      <c r="L55" s="15">
        <v>258</v>
      </c>
      <c r="M55" s="15">
        <v>267</v>
      </c>
      <c r="N55" s="15">
        <v>236</v>
      </c>
      <c r="O55" s="18">
        <v>204</v>
      </c>
      <c r="P55" s="18">
        <v>155</v>
      </c>
      <c r="Q55" s="18">
        <v>135</v>
      </c>
      <c r="R55" s="17">
        <v>190</v>
      </c>
      <c r="S55" s="17">
        <v>45</v>
      </c>
      <c r="T55" s="152">
        <v>18.958333333333336</v>
      </c>
      <c r="X55" s="98">
        <v>2007</v>
      </c>
      <c r="Y55" s="99">
        <v>125.38709677419359</v>
      </c>
      <c r="Z55" s="99">
        <v>150.10714285714289</v>
      </c>
      <c r="AA55" s="99">
        <v>149.67741935483875</v>
      </c>
      <c r="AB55" s="99">
        <v>161.20000000000002</v>
      </c>
      <c r="AC55" s="99">
        <v>199.12903225806451</v>
      </c>
      <c r="AD55" s="99">
        <v>219.96666666666664</v>
      </c>
      <c r="AE55" s="99">
        <v>242.45161290322579</v>
      </c>
      <c r="AF55" s="99">
        <v>252.58064516129025</v>
      </c>
      <c r="AG55" s="100">
        <v>230.2</v>
      </c>
      <c r="AH55" s="99">
        <v>204.54838709677426</v>
      </c>
      <c r="AI55" s="99">
        <v>164.53333333333336</v>
      </c>
      <c r="AJ55" s="99">
        <v>144.51612903225811</v>
      </c>
      <c r="AK55" s="101">
        <v>45</v>
      </c>
      <c r="AL55" s="112">
        <v>18.70247887864824</v>
      </c>
    </row>
    <row r="56" spans="4:38">
      <c r="D56" s="20" t="s">
        <v>32</v>
      </c>
      <c r="E56" s="15">
        <v>2008</v>
      </c>
      <c r="F56" s="18">
        <v>131</v>
      </c>
      <c r="G56" s="18">
        <v>147</v>
      </c>
      <c r="H56" s="18">
        <v>162</v>
      </c>
      <c r="I56" s="18">
        <v>169</v>
      </c>
      <c r="J56" s="18">
        <v>202</v>
      </c>
      <c r="K56" s="18">
        <v>231</v>
      </c>
      <c r="L56" s="18">
        <v>270</v>
      </c>
      <c r="M56" s="18">
        <v>275</v>
      </c>
      <c r="N56" s="18">
        <v>237</v>
      </c>
      <c r="O56" s="18">
        <v>198</v>
      </c>
      <c r="P56" s="18">
        <v>138</v>
      </c>
      <c r="Q56" s="18">
        <v>120</v>
      </c>
      <c r="R56" s="17">
        <v>190</v>
      </c>
      <c r="S56" s="17">
        <v>46</v>
      </c>
      <c r="T56" s="152">
        <v>19</v>
      </c>
      <c r="X56" s="98">
        <v>2008</v>
      </c>
      <c r="Y56" s="99">
        <v>137.45161290322585</v>
      </c>
      <c r="Z56" s="99">
        <v>145.37931034482762</v>
      </c>
      <c r="AA56" s="99">
        <v>159.54838709677421</v>
      </c>
      <c r="AB56" s="99">
        <v>167.86258918839133</v>
      </c>
      <c r="AC56" s="99">
        <v>185.32867798608109</v>
      </c>
      <c r="AD56" s="99">
        <v>223.4666666666667</v>
      </c>
      <c r="AE56" s="99">
        <v>253.32258064516122</v>
      </c>
      <c r="AF56" s="99">
        <v>260</v>
      </c>
      <c r="AG56" s="100">
        <v>231.4</v>
      </c>
      <c r="AH56" s="99">
        <v>197.74193548387098</v>
      </c>
      <c r="AI56" s="99">
        <v>142.06666666666672</v>
      </c>
      <c r="AJ56" s="99">
        <v>124.96774193548391</v>
      </c>
      <c r="AK56" s="101">
        <v>46</v>
      </c>
      <c r="AL56" s="112">
        <v>18.571134740976248</v>
      </c>
    </row>
    <row r="57" spans="4:38">
      <c r="D57" s="20" t="s">
        <v>32</v>
      </c>
      <c r="E57" s="15">
        <v>2009</v>
      </c>
      <c r="F57" s="18">
        <v>115</v>
      </c>
      <c r="G57" s="18">
        <v>126</v>
      </c>
      <c r="H57" s="19">
        <v>144.48387096774195</v>
      </c>
      <c r="I57" s="19">
        <v>162.38333333333333</v>
      </c>
      <c r="J57" s="19">
        <v>201.93548387096774</v>
      </c>
      <c r="K57" s="19">
        <v>244.36666666666667</v>
      </c>
      <c r="L57" s="19">
        <v>271.29032258064518</v>
      </c>
      <c r="M57" s="19">
        <v>265.77419354838707</v>
      </c>
      <c r="N57" s="19">
        <v>237.83333333333331</v>
      </c>
      <c r="O57" s="19">
        <v>213.61290322580643</v>
      </c>
      <c r="P57" s="19">
        <v>176.73333333333335</v>
      </c>
      <c r="Q57" s="19">
        <v>142.59677419354838</v>
      </c>
      <c r="R57" s="167">
        <v>191.83418458781361</v>
      </c>
      <c r="S57" s="17">
        <v>47</v>
      </c>
      <c r="T57" s="152">
        <v>19.183418458781361</v>
      </c>
      <c r="X57" s="98">
        <v>2009</v>
      </c>
      <c r="Y57" s="99">
        <v>120.06451612903227</v>
      </c>
      <c r="Z57" s="99">
        <v>122.25</v>
      </c>
      <c r="AA57" s="99">
        <v>145.9354838709678</v>
      </c>
      <c r="AB57" s="99">
        <v>161.33333333333337</v>
      </c>
      <c r="AC57" s="99">
        <v>195.25806451612902</v>
      </c>
      <c r="AD57" s="99">
        <v>228.16666666666663</v>
      </c>
      <c r="AE57" s="99">
        <v>251.48387096774195</v>
      </c>
      <c r="AF57" s="99">
        <v>261.61290322580635</v>
      </c>
      <c r="AG57" s="100">
        <v>233.56666666666661</v>
      </c>
      <c r="AH57" s="99">
        <v>212.67741935483869</v>
      </c>
      <c r="AI57" s="99">
        <v>180.6</v>
      </c>
      <c r="AJ57" s="99">
        <v>142.96774193548393</v>
      </c>
      <c r="AK57" s="101">
        <v>47</v>
      </c>
      <c r="AL57" s="112">
        <v>18.799305555555559</v>
      </c>
    </row>
    <row r="58" spans="4:38">
      <c r="D58" s="20" t="s">
        <v>32</v>
      </c>
      <c r="E58" s="15">
        <v>2010</v>
      </c>
      <c r="F58" s="19">
        <v>125.08064516129032</v>
      </c>
      <c r="G58" s="19">
        <v>135.82142857142858</v>
      </c>
      <c r="H58" s="19">
        <v>143.01612903225805</v>
      </c>
      <c r="I58" s="19">
        <v>171.4</v>
      </c>
      <c r="J58" s="19">
        <v>195.48387096774195</v>
      </c>
      <c r="K58" s="19">
        <v>231.41666666666666</v>
      </c>
      <c r="L58" s="19">
        <v>266.62903225806451</v>
      </c>
      <c r="M58" s="19">
        <v>275.5</v>
      </c>
      <c r="N58" s="19">
        <v>241.86666666666667</v>
      </c>
      <c r="O58" s="19">
        <v>194.85483870967744</v>
      </c>
      <c r="P58" s="19">
        <v>154.1</v>
      </c>
      <c r="Q58" s="19">
        <v>134.2741935483871</v>
      </c>
      <c r="R58" s="167">
        <v>189.12028929851513</v>
      </c>
      <c r="S58" s="17">
        <v>48</v>
      </c>
      <c r="T58" s="152">
        <v>18.912028929851513</v>
      </c>
      <c r="X58" s="98">
        <v>2010</v>
      </c>
      <c r="Y58" s="99">
        <v>126.22580645161293</v>
      </c>
      <c r="Z58" s="99">
        <v>131.1</v>
      </c>
      <c r="AA58" s="99">
        <v>141.48387096774195</v>
      </c>
      <c r="AB58" s="99">
        <v>169.66666666666671</v>
      </c>
      <c r="AC58" s="99">
        <v>186.64516129032253</v>
      </c>
      <c r="AD58" s="99">
        <v>212.3</v>
      </c>
      <c r="AE58" s="99">
        <v>254.38709677419351</v>
      </c>
      <c r="AF58" s="100">
        <v>266.96774193548384</v>
      </c>
      <c r="AG58" s="100">
        <v>235.10000000000002</v>
      </c>
      <c r="AH58" s="100">
        <v>192.7741935483871</v>
      </c>
      <c r="AI58" s="100">
        <v>154.06666666666672</v>
      </c>
      <c r="AJ58" s="100">
        <v>137.67741935483875</v>
      </c>
      <c r="AK58" s="101">
        <v>48</v>
      </c>
      <c r="AL58" s="112">
        <v>18.40328853046595</v>
      </c>
    </row>
    <row r="59" spans="4:38">
      <c r="D59" s="20" t="s">
        <v>32</v>
      </c>
      <c r="E59" s="15">
        <v>2011</v>
      </c>
      <c r="F59" s="19">
        <v>129.66129032258064</v>
      </c>
      <c r="G59" s="19">
        <v>131.64285714285714</v>
      </c>
      <c r="H59" s="19">
        <v>144.67741935483872</v>
      </c>
      <c r="I59" s="19">
        <v>180.48333333333335</v>
      </c>
      <c r="J59" s="19">
        <v>202.40322580645162</v>
      </c>
      <c r="K59" s="19">
        <v>233.51666666666665</v>
      </c>
      <c r="L59" s="19">
        <v>267.30645161290323</v>
      </c>
      <c r="M59" s="19">
        <v>277.5</v>
      </c>
      <c r="N59" s="19">
        <v>245.16666666666669</v>
      </c>
      <c r="O59" s="19">
        <v>206.03225806451613</v>
      </c>
      <c r="P59" s="19">
        <v>157.26666666666668</v>
      </c>
      <c r="Q59" s="19">
        <v>136.04838709677421</v>
      </c>
      <c r="R59" s="167">
        <v>192.64210189452126</v>
      </c>
      <c r="S59" s="17">
        <v>49</v>
      </c>
      <c r="T59" s="152">
        <v>19.264210189452125</v>
      </c>
      <c r="X59" s="98">
        <v>2011</v>
      </c>
      <c r="Y59" s="99">
        <v>132.96774193548393</v>
      </c>
      <c r="Z59" s="99">
        <v>131.78571428571433</v>
      </c>
      <c r="AA59" s="99">
        <v>142.32258064516134</v>
      </c>
      <c r="AB59" s="99">
        <v>172.26666666666671</v>
      </c>
      <c r="AC59" s="99">
        <v>193.22580645161293</v>
      </c>
      <c r="AD59" s="99">
        <v>218.86666666666662</v>
      </c>
      <c r="AE59" s="99">
        <v>241.41935483870964</v>
      </c>
      <c r="AF59" s="100">
        <v>255.58064516129031</v>
      </c>
      <c r="AG59" s="100">
        <v>234.13333333333333</v>
      </c>
      <c r="AH59" s="100">
        <v>203.83870967741933</v>
      </c>
      <c r="AI59" s="100">
        <v>157.9666666666667</v>
      </c>
      <c r="AJ59" s="100">
        <v>134.93548387096777</v>
      </c>
      <c r="AK59" s="101">
        <v>49</v>
      </c>
      <c r="AL59" s="112">
        <v>18.494244751664109</v>
      </c>
    </row>
    <row r="60" spans="4:38">
      <c r="D60" s="20" t="s">
        <v>32</v>
      </c>
      <c r="E60" s="15">
        <v>2012</v>
      </c>
      <c r="F60" s="21">
        <v>121</v>
      </c>
      <c r="G60" s="19">
        <v>111.08620689655172</v>
      </c>
      <c r="H60" s="19">
        <v>142.79032258064515</v>
      </c>
      <c r="I60" s="21">
        <v>169</v>
      </c>
      <c r="J60" s="22">
        <v>199</v>
      </c>
      <c r="K60" s="22">
        <v>251</v>
      </c>
      <c r="L60" s="22">
        <v>262</v>
      </c>
      <c r="M60" s="22">
        <v>274</v>
      </c>
      <c r="N60" s="22">
        <v>233</v>
      </c>
      <c r="O60" s="22">
        <v>190</v>
      </c>
      <c r="P60" s="22">
        <v>154</v>
      </c>
      <c r="Q60" s="22">
        <v>133</v>
      </c>
      <c r="R60" s="168">
        <v>186.65637745643309</v>
      </c>
      <c r="S60" s="17">
        <v>50</v>
      </c>
      <c r="T60" s="169">
        <v>18.665637745643309</v>
      </c>
      <c r="X60" s="98">
        <v>2012</v>
      </c>
      <c r="Y60" s="99">
        <v>126.38709677419357</v>
      </c>
      <c r="Z60" s="99">
        <v>113.10344827586209</v>
      </c>
      <c r="AA60" s="99">
        <v>139.61290322580649</v>
      </c>
      <c r="AB60" s="99">
        <v>163.63333333333338</v>
      </c>
      <c r="AC60" s="99">
        <v>189.38709677419359</v>
      </c>
      <c r="AD60" s="99">
        <v>232.83333333333329</v>
      </c>
      <c r="AE60" s="99">
        <v>246.96774193548384</v>
      </c>
      <c r="AF60" s="100">
        <v>258.06451612903226</v>
      </c>
      <c r="AG60" s="100">
        <v>227.43333333333334</v>
      </c>
      <c r="AH60" s="100">
        <v>188.77419354838707</v>
      </c>
      <c r="AI60" s="100">
        <v>158.16666666666669</v>
      </c>
      <c r="AJ60" s="100">
        <v>136.61290322580649</v>
      </c>
      <c r="AK60" s="101">
        <v>50</v>
      </c>
      <c r="AL60" s="112">
        <v>18.174804721295267</v>
      </c>
    </row>
    <row r="61" spans="4:38">
      <c r="D61" s="20" t="s">
        <v>32</v>
      </c>
      <c r="E61" s="15">
        <v>2013</v>
      </c>
      <c r="F61" s="21">
        <v>138</v>
      </c>
      <c r="G61" s="23">
        <v>126</v>
      </c>
      <c r="H61" s="23">
        <v>148</v>
      </c>
      <c r="I61" s="23">
        <v>168</v>
      </c>
      <c r="J61" s="23">
        <v>195</v>
      </c>
      <c r="K61" s="23">
        <v>222</v>
      </c>
      <c r="L61" s="23">
        <v>254</v>
      </c>
      <c r="M61" s="23">
        <v>266</v>
      </c>
      <c r="N61" s="23">
        <v>243</v>
      </c>
      <c r="O61" s="23">
        <v>216</v>
      </c>
      <c r="P61" s="23">
        <v>159</v>
      </c>
      <c r="Q61" s="23">
        <v>132</v>
      </c>
      <c r="R61" s="168">
        <v>188.91666666666666</v>
      </c>
      <c r="S61" s="17">
        <v>51</v>
      </c>
      <c r="T61" s="169">
        <v>18.891666666666666</v>
      </c>
      <c r="X61" s="98">
        <v>2013</v>
      </c>
      <c r="Y61" s="99">
        <v>132.7741935483871</v>
      </c>
      <c r="Z61" s="99">
        <v>124.89285714285717</v>
      </c>
      <c r="AA61" s="99">
        <v>143.35483870967747</v>
      </c>
      <c r="AB61" s="99">
        <v>157.6</v>
      </c>
      <c r="AC61" s="99">
        <v>181.93548387096774</v>
      </c>
      <c r="AD61" s="99">
        <v>208.16666666666666</v>
      </c>
      <c r="AE61" s="99">
        <v>240.51612903225802</v>
      </c>
      <c r="AF61" s="100">
        <v>255.0967741935483</v>
      </c>
      <c r="AG61" s="100">
        <v>234</v>
      </c>
      <c r="AH61" s="100">
        <v>210.29032258064512</v>
      </c>
      <c r="AI61" s="100">
        <v>157.56666666666669</v>
      </c>
      <c r="AJ61" s="100">
        <v>134.03225806451618</v>
      </c>
      <c r="AK61" s="101">
        <v>51</v>
      </c>
      <c r="AL61" s="112">
        <v>18.168551587301586</v>
      </c>
    </row>
    <row r="62" spans="4:38">
      <c r="D62" s="20" t="s">
        <v>32</v>
      </c>
      <c r="E62" s="15">
        <v>2014</v>
      </c>
      <c r="F62" s="23">
        <v>134</v>
      </c>
      <c r="G62" s="23">
        <v>136</v>
      </c>
      <c r="H62" s="23">
        <v>152</v>
      </c>
      <c r="I62" s="23">
        <v>189</v>
      </c>
      <c r="J62" s="23">
        <v>207</v>
      </c>
      <c r="K62" s="23">
        <v>246</v>
      </c>
      <c r="L62" s="23">
        <v>260</v>
      </c>
      <c r="M62" s="23">
        <v>266</v>
      </c>
      <c r="N62" s="23">
        <v>250</v>
      </c>
      <c r="O62" s="23">
        <v>210</v>
      </c>
      <c r="P62" s="23">
        <v>168</v>
      </c>
      <c r="Q62" s="23">
        <v>125</v>
      </c>
      <c r="R62" s="168">
        <v>195.25</v>
      </c>
      <c r="S62" s="17">
        <v>52</v>
      </c>
      <c r="T62" s="169">
        <v>19.524999999999999</v>
      </c>
      <c r="X62" s="98">
        <v>2014</v>
      </c>
      <c r="Y62" s="99">
        <v>134.61290322580649</v>
      </c>
      <c r="Z62" s="99">
        <v>136.92857142857147</v>
      </c>
      <c r="AA62" s="99">
        <v>146.1612903225807</v>
      </c>
      <c r="AB62" s="99">
        <v>176.3666666666667</v>
      </c>
      <c r="AC62" s="99">
        <v>191.77419354838713</v>
      </c>
      <c r="AD62" s="99">
        <v>223.03333333333336</v>
      </c>
      <c r="AE62" s="99">
        <v>238.74193548387092</v>
      </c>
      <c r="AF62" s="100">
        <v>251.19354838709671</v>
      </c>
      <c r="AG62" s="100">
        <v>237.86666666666659</v>
      </c>
      <c r="AH62" s="100">
        <v>212.83870967741933</v>
      </c>
      <c r="AI62" s="100">
        <v>166.8</v>
      </c>
      <c r="AJ62" s="100">
        <v>134.54838709677421</v>
      </c>
      <c r="AK62" s="101">
        <v>52</v>
      </c>
      <c r="AL62" s="112">
        <v>18.75721838197645</v>
      </c>
    </row>
    <row r="63" spans="4:38" ht="16" thickBot="1">
      <c r="D63" s="24" t="s">
        <v>32</v>
      </c>
      <c r="E63" s="25">
        <v>2015</v>
      </c>
      <c r="F63" s="26">
        <v>119</v>
      </c>
      <c r="G63" s="26">
        <v>124</v>
      </c>
      <c r="H63" s="26">
        <v>155</v>
      </c>
      <c r="I63" s="26">
        <v>175</v>
      </c>
      <c r="J63" s="26">
        <v>213</v>
      </c>
      <c r="K63" s="26">
        <v>239</v>
      </c>
      <c r="L63" s="26">
        <v>280</v>
      </c>
      <c r="M63" s="26">
        <v>279</v>
      </c>
      <c r="N63" s="26">
        <v>240</v>
      </c>
      <c r="O63" s="26">
        <v>204</v>
      </c>
      <c r="P63" s="26">
        <v>165</v>
      </c>
      <c r="Q63" s="26">
        <v>143</v>
      </c>
      <c r="R63" s="170">
        <v>194.66666666666666</v>
      </c>
      <c r="S63" s="45">
        <v>53</v>
      </c>
      <c r="T63" s="171">
        <v>19.466666666666665</v>
      </c>
      <c r="X63" s="103">
        <v>2015</v>
      </c>
      <c r="Y63" s="104">
        <v>123.61290322580646</v>
      </c>
      <c r="Z63" s="104">
        <v>125.17857142857144</v>
      </c>
      <c r="AA63" s="104">
        <v>146.1935483870968</v>
      </c>
      <c r="AB63" s="104">
        <v>168.3666666666667</v>
      </c>
      <c r="AC63" s="104">
        <v>205.8064516129032</v>
      </c>
      <c r="AD63" s="104">
        <v>227.93333333333334</v>
      </c>
      <c r="AE63" s="104">
        <v>265.16129032258056</v>
      </c>
      <c r="AF63" s="105">
        <v>267.16129032258056</v>
      </c>
      <c r="AG63" s="105">
        <v>227.3</v>
      </c>
      <c r="AH63" s="105">
        <v>203.51612903225802</v>
      </c>
      <c r="AI63" s="105">
        <v>168.79999999999998</v>
      </c>
      <c r="AJ63" s="105">
        <v>171.70000000000002</v>
      </c>
      <c r="AK63" s="106">
        <v>53</v>
      </c>
      <c r="AL63" s="115">
        <v>19.172751536098307</v>
      </c>
    </row>
    <row r="65" spans="5:38">
      <c r="E65" s="153" t="s">
        <v>75</v>
      </c>
      <c r="F65" s="156">
        <f>SUM(F11:F63)</f>
        <v>6487.7419354838712</v>
      </c>
      <c r="G65" s="156">
        <f t="shared" ref="G65:Q65" si="0">SUM(G11:G63)</f>
        <v>6796.550492610837</v>
      </c>
      <c r="H65" s="156">
        <f t="shared" si="0"/>
        <v>7635.9677419354839</v>
      </c>
      <c r="I65" s="156">
        <f t="shared" si="0"/>
        <v>8559.2666666666664</v>
      </c>
      <c r="J65" s="156">
        <f t="shared" si="0"/>
        <v>10151.822580645161</v>
      </c>
      <c r="K65" s="156">
        <f t="shared" si="0"/>
        <v>12046.3</v>
      </c>
      <c r="L65" s="156">
        <f t="shared" si="0"/>
        <v>13397.225806451614</v>
      </c>
      <c r="M65" s="156">
        <f t="shared" si="0"/>
        <v>13708.774193548386</v>
      </c>
      <c r="N65" s="156">
        <f t="shared" si="0"/>
        <v>12354.866666666667</v>
      </c>
      <c r="O65" s="156">
        <f t="shared" si="0"/>
        <v>10277.500000000002</v>
      </c>
      <c r="P65" s="156">
        <f t="shared" si="0"/>
        <v>8197.1</v>
      </c>
      <c r="Q65" s="156">
        <f t="shared" si="0"/>
        <v>6838.9193548387102</v>
      </c>
      <c r="R65" s="153"/>
      <c r="S65" s="153"/>
      <c r="X65" s="153" t="s">
        <v>75</v>
      </c>
      <c r="Y65" s="156">
        <f>SUM(Y11:Y63)</f>
        <v>6530.9677419354839</v>
      </c>
      <c r="Z65" s="156">
        <f t="shared" ref="Z65:AJ65" si="1">SUM(Z11:Z63)</f>
        <v>6840.3684729064053</v>
      </c>
      <c r="AA65" s="156">
        <f t="shared" si="1"/>
        <v>7691.2258064516136</v>
      </c>
      <c r="AB65" s="156">
        <f t="shared" si="1"/>
        <v>8511.6292558550576</v>
      </c>
      <c r="AC65" s="156">
        <f t="shared" si="1"/>
        <v>9815.9738392764029</v>
      </c>
      <c r="AD65" s="156">
        <f t="shared" si="1"/>
        <v>11184.366666666665</v>
      </c>
      <c r="AE65" s="156">
        <f t="shared" si="1"/>
        <v>13029.612903225807</v>
      </c>
      <c r="AF65" s="156">
        <f t="shared" si="1"/>
        <v>13229.838709677417</v>
      </c>
      <c r="AG65" s="156">
        <f t="shared" si="1"/>
        <v>12061.033333333333</v>
      </c>
      <c r="AH65" s="156">
        <f t="shared" si="1"/>
        <v>10366.903225806449</v>
      </c>
      <c r="AI65" s="156">
        <f t="shared" si="1"/>
        <v>8454.1</v>
      </c>
      <c r="AJ65" s="156">
        <f t="shared" si="1"/>
        <v>7229.6032258064533</v>
      </c>
      <c r="AK65" s="153"/>
      <c r="AL65" s="153"/>
    </row>
    <row r="66" spans="5:38">
      <c r="E66" s="153" t="s">
        <v>76</v>
      </c>
      <c r="F66" s="156">
        <f>F65/53</f>
        <v>122.41022519780888</v>
      </c>
      <c r="G66" s="156">
        <f t="shared" ref="G66:Q66" si="2">G65/53</f>
        <v>128.23680174737427</v>
      </c>
      <c r="H66" s="156">
        <f t="shared" si="2"/>
        <v>144.07486305538649</v>
      </c>
      <c r="I66" s="156">
        <f t="shared" si="2"/>
        <v>161.49559748427671</v>
      </c>
      <c r="J66" s="156">
        <f t="shared" si="2"/>
        <v>191.54382227632379</v>
      </c>
      <c r="K66" s="156">
        <f t="shared" si="2"/>
        <v>227.28867924528299</v>
      </c>
      <c r="L66" s="156">
        <f t="shared" si="2"/>
        <v>252.77784540474744</v>
      </c>
      <c r="M66" s="156">
        <f t="shared" si="2"/>
        <v>258.65611685940354</v>
      </c>
      <c r="N66" s="156">
        <f t="shared" si="2"/>
        <v>233.11069182389937</v>
      </c>
      <c r="O66" s="156">
        <f t="shared" si="2"/>
        <v>193.91509433962267</v>
      </c>
      <c r="P66" s="156">
        <f t="shared" si="2"/>
        <v>154.6622641509434</v>
      </c>
      <c r="Q66" s="156">
        <f t="shared" si="2"/>
        <v>129.03621424223982</v>
      </c>
      <c r="R66" s="154" t="s">
        <v>75</v>
      </c>
      <c r="S66" s="155" t="s">
        <v>76</v>
      </c>
      <c r="X66" s="153" t="s">
        <v>76</v>
      </c>
      <c r="Y66" s="156">
        <f>Y65/50</f>
        <v>130.61935483870968</v>
      </c>
      <c r="Z66" s="156">
        <f>Z65/51</f>
        <v>134.12487201777265</v>
      </c>
      <c r="AA66" s="156">
        <f>AA65/52</f>
        <v>147.90818858560795</v>
      </c>
      <c r="AB66" s="156">
        <f t="shared" ref="AB66:AC66" si="3">AB65/52</f>
        <v>163.68517799721263</v>
      </c>
      <c r="AC66" s="156">
        <f t="shared" si="3"/>
        <v>188.76872767839237</v>
      </c>
      <c r="AD66" s="156">
        <f>AD65/51</f>
        <v>219.30130718954246</v>
      </c>
      <c r="AE66" s="156">
        <f>AE65/53</f>
        <v>245.84175289105295</v>
      </c>
      <c r="AF66" s="156">
        <f t="shared" ref="AF66" si="4">AF65/52</f>
        <v>254.41997518610418</v>
      </c>
      <c r="AG66" s="156">
        <f t="shared" ref="AG66" si="5">AG65/52</f>
        <v>231.9429487179487</v>
      </c>
      <c r="AH66" s="156">
        <f t="shared" ref="AH66" si="6">AH65/52</f>
        <v>199.36352357320095</v>
      </c>
      <c r="AI66" s="156">
        <f t="shared" ref="AI66" si="7">AI65/52</f>
        <v>162.57884615384617</v>
      </c>
      <c r="AJ66" s="156">
        <f t="shared" ref="AJ66" si="8">AJ65/52</f>
        <v>139.03083126550871</v>
      </c>
      <c r="AK66" s="154" t="s">
        <v>75</v>
      </c>
      <c r="AL66" s="155" t="s">
        <v>76</v>
      </c>
    </row>
    <row r="67" spans="5:38">
      <c r="E67" t="s">
        <v>77</v>
      </c>
      <c r="F67" s="156">
        <v>122.41022519780888</v>
      </c>
      <c r="G67" s="156">
        <v>128.23680174737427</v>
      </c>
      <c r="H67" s="156">
        <v>144.07486305538649</v>
      </c>
      <c r="I67" s="156">
        <v>161.49559748427671</v>
      </c>
      <c r="J67" s="156">
        <v>191.54382227632379</v>
      </c>
      <c r="K67" s="156">
        <v>227.28867924528299</v>
      </c>
      <c r="L67" s="156">
        <v>252.77784540474744</v>
      </c>
      <c r="M67" s="156">
        <v>258.65611685940354</v>
      </c>
      <c r="N67" s="156">
        <v>233.11069182389937</v>
      </c>
      <c r="O67" s="156">
        <v>193.91509433962267</v>
      </c>
      <c r="P67" s="156">
        <v>154.6622641509434</v>
      </c>
      <c r="Q67" s="156">
        <v>129.03621424223982</v>
      </c>
      <c r="R67" s="157">
        <f>SUM(F67:Q67)</f>
        <v>2197.2082158273092</v>
      </c>
      <c r="S67" s="158">
        <f>R67/12</f>
        <v>183.10068465227576</v>
      </c>
      <c r="X67" t="s">
        <v>77</v>
      </c>
      <c r="Y67" s="156">
        <v>130.61935483870968</v>
      </c>
      <c r="Z67" s="156">
        <v>134.12487201777265</v>
      </c>
      <c r="AA67" s="156">
        <v>147.90818858560795</v>
      </c>
      <c r="AB67" s="156">
        <v>163.68517799721263</v>
      </c>
      <c r="AC67" s="156">
        <v>188.76872767839237</v>
      </c>
      <c r="AD67" s="156">
        <v>219.30130718954246</v>
      </c>
      <c r="AE67" s="156">
        <v>245.84175289105295</v>
      </c>
      <c r="AF67" s="156">
        <v>254.41997518610418</v>
      </c>
      <c r="AG67" s="156">
        <v>231.9429487179487</v>
      </c>
      <c r="AH67" s="156">
        <v>199.36352357320095</v>
      </c>
      <c r="AI67" s="156">
        <v>162.57884615384617</v>
      </c>
      <c r="AJ67" s="156">
        <v>139.03083126550871</v>
      </c>
      <c r="AK67" s="157">
        <f>SUM(Y67:AJ67)</f>
        <v>2217.5855060948998</v>
      </c>
      <c r="AL67" s="172">
        <f>AK67/12</f>
        <v>184.79879217457497</v>
      </c>
    </row>
    <row r="68" spans="5:38" ht="16" thickBot="1">
      <c r="R68" s="159"/>
      <c r="S68" s="158"/>
      <c r="AK68" s="159"/>
      <c r="AL68" s="158"/>
    </row>
    <row r="69" spans="5:38" ht="16" thickBot="1">
      <c r="E69" s="160" t="s">
        <v>78</v>
      </c>
      <c r="F69" s="174">
        <f>(M67-F67)/10</f>
        <v>13.624589166159467</v>
      </c>
      <c r="R69" s="159"/>
      <c r="S69" s="158" t="s">
        <v>79</v>
      </c>
      <c r="X69" s="160" t="s">
        <v>78</v>
      </c>
      <c r="Y69" s="174">
        <f>(AF67-Y67)/10</f>
        <v>12.380062034739449</v>
      </c>
      <c r="AK69" s="159"/>
      <c r="AL69" s="158" t="s">
        <v>79</v>
      </c>
    </row>
    <row r="70" spans="5:38">
      <c r="R70" s="161"/>
      <c r="S70" s="166">
        <v>183.10068465227576</v>
      </c>
      <c r="AK70" s="161"/>
      <c r="AL70" s="166">
        <v>184.79879217457497</v>
      </c>
    </row>
    <row r="71" spans="5:38">
      <c r="F71" t="s">
        <v>80</v>
      </c>
      <c r="H71" s="162"/>
      <c r="I71" s="162">
        <v>183.10068465227576</v>
      </c>
      <c r="Y71" t="s">
        <v>80</v>
      </c>
      <c r="AA71" s="162"/>
      <c r="AC71" s="172">
        <v>184.79879217457497</v>
      </c>
    </row>
    <row r="72" spans="5:38">
      <c r="F72" t="s">
        <v>81</v>
      </c>
      <c r="H72" s="156"/>
      <c r="I72" s="156">
        <v>122.41022519780888</v>
      </c>
      <c r="Y72" t="s">
        <v>81</v>
      </c>
      <c r="AA72" s="156"/>
      <c r="AC72" s="156">
        <v>130.61935483870968</v>
      </c>
    </row>
    <row r="73" spans="5:38">
      <c r="F73" t="s">
        <v>81</v>
      </c>
      <c r="H73" s="156"/>
      <c r="I73" s="156">
        <v>122.41022519780888</v>
      </c>
      <c r="Y73" t="s">
        <v>81</v>
      </c>
      <c r="AA73" s="156"/>
      <c r="AC73" s="156">
        <v>130.61935483870968</v>
      </c>
    </row>
    <row r="74" spans="5:38" ht="16" thickBot="1">
      <c r="G74" t="s">
        <v>75</v>
      </c>
      <c r="H74" s="156"/>
      <c r="I74" s="156">
        <f>SUM(I71:I73)</f>
        <v>427.92113504789353</v>
      </c>
      <c r="Z74" t="s">
        <v>75</v>
      </c>
      <c r="AA74" s="156"/>
      <c r="AC74" s="156">
        <f>SUM(AC71:AC73)</f>
        <v>446.03750185199431</v>
      </c>
    </row>
    <row r="75" spans="5:38" ht="16" thickBot="1">
      <c r="E75" s="163" t="s">
        <v>82</v>
      </c>
      <c r="F75" s="2"/>
      <c r="G75" s="2"/>
      <c r="H75" s="164"/>
      <c r="I75" s="165">
        <v>427.92113504789353</v>
      </c>
      <c r="X75" s="163" t="s">
        <v>83</v>
      </c>
      <c r="Y75" s="2"/>
      <c r="Z75" s="2"/>
      <c r="AA75" s="164"/>
      <c r="AB75" s="2"/>
      <c r="AC75" s="165">
        <v>446.03750185199431</v>
      </c>
    </row>
  </sheetData>
  <mergeCells count="1">
    <mergeCell ref="D7:T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BA35"/>
  <sheetViews>
    <sheetView topLeftCell="AE11" workbookViewId="0">
      <selection activeCell="AU35" sqref="AU35"/>
    </sheetView>
  </sheetViews>
  <sheetFormatPr baseColWidth="10" defaultRowHeight="15" x14ac:dyDescent="0"/>
  <cols>
    <col min="1" max="3" width="3.33203125" customWidth="1"/>
    <col min="4" max="4" width="10.1640625" customWidth="1"/>
    <col min="5" max="5" width="5.33203125" bestFit="1" customWidth="1"/>
    <col min="6" max="6" width="6.83203125" customWidth="1"/>
    <col min="7" max="7" width="7.33203125" bestFit="1" customWidth="1"/>
    <col min="8" max="8" width="6.33203125" bestFit="1" customWidth="1"/>
    <col min="9" max="9" width="7.33203125" customWidth="1"/>
    <col min="10" max="12" width="5.83203125" customWidth="1"/>
    <col min="13" max="13" width="6.6640625" bestFit="1" customWidth="1"/>
    <col min="14" max="14" width="8" customWidth="1"/>
    <col min="15" max="16" width="7.83203125" customWidth="1"/>
    <col min="17" max="17" width="9.33203125" bestFit="1" customWidth="1"/>
    <col min="18" max="18" width="7.1640625" customWidth="1"/>
    <col min="19" max="19" width="9" customWidth="1"/>
    <col min="20" max="20" width="8.33203125" customWidth="1"/>
    <col min="21" max="23" width="2.1640625" customWidth="1"/>
    <col min="24" max="24" width="6.83203125" customWidth="1"/>
    <col min="25" max="25" width="7.83203125" customWidth="1"/>
    <col min="26" max="38" width="6.83203125" customWidth="1"/>
    <col min="39" max="41" width="2.1640625" customWidth="1"/>
    <col min="42" max="42" width="17.1640625" customWidth="1"/>
    <col min="43" max="43" width="8.33203125" customWidth="1"/>
    <col min="44" max="44" width="15.1640625" customWidth="1"/>
    <col min="45" max="45" width="9.1640625" customWidth="1"/>
    <col min="46" max="46" width="14.5" customWidth="1"/>
    <col min="47" max="47" width="8.33203125" customWidth="1"/>
    <col min="48" max="48" width="10.1640625" customWidth="1"/>
    <col min="49" max="51" width="8.33203125" customWidth="1"/>
    <col min="52" max="52" width="10" customWidth="1"/>
    <col min="53" max="55" width="8.33203125" customWidth="1"/>
  </cols>
  <sheetData>
    <row r="4" spans="4:53" ht="16" thickBot="1"/>
    <row r="5" spans="4:53" ht="31" thickBot="1">
      <c r="D5" s="1" t="s">
        <v>0</v>
      </c>
      <c r="E5" s="2"/>
      <c r="F5" s="2"/>
      <c r="G5" s="2"/>
      <c r="H5" s="3"/>
      <c r="I5" s="2"/>
      <c r="J5" s="4"/>
      <c r="R5" s="5"/>
      <c r="T5" s="5"/>
      <c r="X5" s="27" t="s">
        <v>34</v>
      </c>
      <c r="Y5" s="28"/>
      <c r="Z5" s="29"/>
      <c r="AA5" s="28"/>
      <c r="AB5" s="28"/>
      <c r="AC5" s="28"/>
      <c r="AD5" s="28"/>
      <c r="AE5" s="29"/>
      <c r="AK5" s="31"/>
      <c r="AP5" s="217" t="s">
        <v>108</v>
      </c>
      <c r="AQ5" s="220"/>
      <c r="AR5" s="221"/>
      <c r="AS5" s="222"/>
    </row>
    <row r="6" spans="4:53" ht="16" thickBot="1">
      <c r="R6" s="5"/>
      <c r="T6" s="5"/>
      <c r="AK6" s="31"/>
    </row>
    <row r="7" spans="4:53" ht="18" thickBot="1">
      <c r="D7" s="232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4"/>
      <c r="AK7" s="31"/>
    </row>
    <row r="8" spans="4:53" ht="26" thickBot="1"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6" t="s">
        <v>48</v>
      </c>
      <c r="P8" s="7"/>
      <c r="Q8" s="8"/>
      <c r="R8" s="40"/>
      <c r="S8" s="37"/>
      <c r="T8" s="41"/>
      <c r="X8" s="32" t="s">
        <v>35</v>
      </c>
      <c r="Y8" s="33"/>
      <c r="Z8" s="33"/>
      <c r="AA8" s="33"/>
      <c r="AB8" s="33"/>
      <c r="AC8" s="33"/>
      <c r="AD8" s="33" t="s">
        <v>36</v>
      </c>
      <c r="AE8" s="33"/>
      <c r="AF8" s="46"/>
      <c r="AG8" s="33"/>
      <c r="AH8" s="33"/>
      <c r="AI8" s="33"/>
      <c r="AJ8" s="33"/>
      <c r="AK8" s="34"/>
      <c r="AL8" s="35"/>
      <c r="AP8" s="47" t="s">
        <v>49</v>
      </c>
      <c r="AQ8" s="48"/>
      <c r="AR8" s="49"/>
      <c r="AS8" s="50"/>
      <c r="AT8" s="51" t="s">
        <v>50</v>
      </c>
      <c r="AU8" s="50"/>
      <c r="AV8" s="50" t="s">
        <v>51</v>
      </c>
      <c r="AW8" s="50" t="s">
        <v>52</v>
      </c>
      <c r="AX8" s="50" t="s">
        <v>53</v>
      </c>
      <c r="AY8" s="50"/>
      <c r="AZ8" s="50"/>
      <c r="BA8" s="52"/>
    </row>
    <row r="9" spans="4:53" ht="25">
      <c r="D9" s="20"/>
      <c r="E9" s="9"/>
      <c r="F9" s="9" t="s">
        <v>1</v>
      </c>
      <c r="G9" s="9" t="s">
        <v>2</v>
      </c>
      <c r="H9" s="9" t="s">
        <v>3</v>
      </c>
      <c r="I9" s="9" t="s">
        <v>4</v>
      </c>
      <c r="J9" s="9" t="s">
        <v>5</v>
      </c>
      <c r="K9" s="9" t="s">
        <v>6</v>
      </c>
      <c r="L9" s="9" t="s">
        <v>7</v>
      </c>
      <c r="M9" s="9" t="s">
        <v>8</v>
      </c>
      <c r="N9" s="9" t="s">
        <v>9</v>
      </c>
      <c r="O9" s="9" t="s">
        <v>10</v>
      </c>
      <c r="P9" s="9" t="s">
        <v>11</v>
      </c>
      <c r="Q9" s="9" t="s">
        <v>12</v>
      </c>
      <c r="R9" s="10" t="s">
        <v>13</v>
      </c>
      <c r="S9" s="11" t="s">
        <v>14</v>
      </c>
      <c r="T9" s="42">
        <v>14</v>
      </c>
      <c r="X9" s="36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8" t="s">
        <v>47</v>
      </c>
      <c r="AL9" s="39"/>
      <c r="AP9" s="53" t="s">
        <v>54</v>
      </c>
      <c r="AQ9" s="54" t="s">
        <v>55</v>
      </c>
      <c r="AR9" s="55" t="s">
        <v>56</v>
      </c>
      <c r="AS9" s="56" t="s">
        <v>57</v>
      </c>
      <c r="AT9" s="57" t="s">
        <v>58</v>
      </c>
      <c r="AU9" s="56" t="s">
        <v>14</v>
      </c>
      <c r="AV9" s="56" t="s">
        <v>59</v>
      </c>
      <c r="AW9" s="56" t="s">
        <v>60</v>
      </c>
      <c r="AX9" s="56" t="s">
        <v>60</v>
      </c>
      <c r="AY9" s="58" t="s">
        <v>61</v>
      </c>
      <c r="AZ9" s="57" t="s">
        <v>62</v>
      </c>
      <c r="BA9" s="59" t="s">
        <v>63</v>
      </c>
    </row>
    <row r="10" spans="4:53" ht="26" thickBot="1">
      <c r="D10" s="20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2" t="s">
        <v>22</v>
      </c>
      <c r="L10" s="12" t="s">
        <v>23</v>
      </c>
      <c r="M10" s="12" t="s">
        <v>24</v>
      </c>
      <c r="N10" s="12" t="s">
        <v>25</v>
      </c>
      <c r="O10" s="12" t="s">
        <v>26</v>
      </c>
      <c r="P10" s="12" t="s">
        <v>27</v>
      </c>
      <c r="Q10" s="12" t="s">
        <v>28</v>
      </c>
      <c r="R10" s="13" t="s">
        <v>29</v>
      </c>
      <c r="S10" s="14" t="s">
        <v>30</v>
      </c>
      <c r="T10" s="43" t="s">
        <v>31</v>
      </c>
      <c r="X10" s="36"/>
      <c r="Y10" s="37" t="s">
        <v>37</v>
      </c>
      <c r="Z10" s="37" t="s">
        <v>38</v>
      </c>
      <c r="AA10" s="37" t="s">
        <v>39</v>
      </c>
      <c r="AB10" s="37" t="s">
        <v>40</v>
      </c>
      <c r="AC10" s="37" t="s">
        <v>39</v>
      </c>
      <c r="AD10" s="37" t="s">
        <v>41</v>
      </c>
      <c r="AE10" s="37" t="s">
        <v>41</v>
      </c>
      <c r="AF10" s="37" t="s">
        <v>40</v>
      </c>
      <c r="AG10" s="37" t="s">
        <v>42</v>
      </c>
      <c r="AH10" s="37" t="s">
        <v>43</v>
      </c>
      <c r="AI10" s="37" t="s">
        <v>44</v>
      </c>
      <c r="AJ10" s="37" t="s">
        <v>45</v>
      </c>
      <c r="AK10" s="14" t="s">
        <v>30</v>
      </c>
      <c r="AL10" s="39" t="s">
        <v>46</v>
      </c>
      <c r="AP10" s="60" t="s">
        <v>64</v>
      </c>
      <c r="AQ10" s="61"/>
      <c r="AR10" s="62"/>
      <c r="AS10" s="63"/>
      <c r="AT10" s="63"/>
      <c r="AU10" s="63"/>
      <c r="AV10" s="63"/>
      <c r="AW10" s="63"/>
      <c r="AX10" s="63"/>
      <c r="AY10" s="64"/>
      <c r="AZ10" s="65"/>
      <c r="BA10" s="66"/>
    </row>
    <row r="11" spans="4:53" ht="31" thickBot="1">
      <c r="D11" s="20" t="s">
        <v>32</v>
      </c>
      <c r="E11" s="15">
        <v>1963</v>
      </c>
      <c r="F11" s="15">
        <v>122</v>
      </c>
      <c r="G11" s="12">
        <v>123</v>
      </c>
      <c r="H11" s="12">
        <v>153</v>
      </c>
      <c r="I11" s="12">
        <v>160</v>
      </c>
      <c r="J11" s="15">
        <v>188</v>
      </c>
      <c r="K11" s="15">
        <v>226</v>
      </c>
      <c r="L11" s="12">
        <v>260</v>
      </c>
      <c r="M11" s="12">
        <v>254</v>
      </c>
      <c r="N11" s="15">
        <v>225</v>
      </c>
      <c r="O11" s="15">
        <v>196</v>
      </c>
      <c r="P11" s="12">
        <v>160</v>
      </c>
      <c r="Q11" s="12">
        <v>124</v>
      </c>
      <c r="R11" s="17">
        <v>183</v>
      </c>
      <c r="S11" s="17">
        <v>1</v>
      </c>
      <c r="T11" s="152">
        <v>18.258333333333333</v>
      </c>
      <c r="X11" s="98">
        <v>1963</v>
      </c>
      <c r="Y11" s="108"/>
      <c r="Z11" s="108"/>
      <c r="AA11" s="109">
        <v>156</v>
      </c>
      <c r="AB11" s="109">
        <v>167</v>
      </c>
      <c r="AC11" s="109">
        <v>191</v>
      </c>
      <c r="AD11" s="109">
        <v>222</v>
      </c>
      <c r="AE11" s="109">
        <v>258</v>
      </c>
      <c r="AF11" s="109">
        <v>257</v>
      </c>
      <c r="AG11" s="109">
        <v>233</v>
      </c>
      <c r="AH11" s="109">
        <v>211</v>
      </c>
      <c r="AI11" s="109">
        <v>172</v>
      </c>
      <c r="AJ11" s="109">
        <v>143</v>
      </c>
      <c r="AK11" s="101">
        <v>1</v>
      </c>
      <c r="AL11" s="110"/>
      <c r="AP11" s="67" t="s">
        <v>65</v>
      </c>
      <c r="AQ11" s="68" t="s">
        <v>66</v>
      </c>
      <c r="AR11" s="69" t="s">
        <v>67</v>
      </c>
      <c r="AS11" s="70" t="s">
        <v>68</v>
      </c>
      <c r="AT11" s="71" t="s">
        <v>69</v>
      </c>
      <c r="AU11" s="70">
        <v>8</v>
      </c>
      <c r="AV11" s="70">
        <v>80</v>
      </c>
      <c r="AW11" s="70">
        <v>36.450000000000003</v>
      </c>
      <c r="AX11" s="70">
        <v>-4.07</v>
      </c>
      <c r="AY11" s="72">
        <v>12.3</v>
      </c>
      <c r="AZ11" s="73">
        <v>454.9</v>
      </c>
      <c r="BA11" s="74">
        <v>454.9</v>
      </c>
    </row>
    <row r="12" spans="4:53" ht="16" thickBot="1">
      <c r="D12" s="20" t="s">
        <v>32</v>
      </c>
      <c r="E12" s="15">
        <v>1964</v>
      </c>
      <c r="F12" s="15">
        <v>126</v>
      </c>
      <c r="G12" s="15">
        <v>130</v>
      </c>
      <c r="H12" s="15">
        <v>148</v>
      </c>
      <c r="I12" s="15">
        <v>144</v>
      </c>
      <c r="J12" s="15">
        <v>209</v>
      </c>
      <c r="K12" s="15">
        <v>226</v>
      </c>
      <c r="L12" s="15">
        <v>253</v>
      </c>
      <c r="M12" s="15">
        <v>256</v>
      </c>
      <c r="N12" s="15">
        <v>245</v>
      </c>
      <c r="O12" s="15">
        <v>191</v>
      </c>
      <c r="P12" s="15">
        <v>148</v>
      </c>
      <c r="Q12" s="15">
        <v>116</v>
      </c>
      <c r="R12" s="17">
        <v>183</v>
      </c>
      <c r="S12" s="17">
        <v>2</v>
      </c>
      <c r="T12" s="152">
        <v>18.266666666666666</v>
      </c>
      <c r="X12" s="98">
        <v>1964</v>
      </c>
      <c r="Y12" s="109">
        <v>135</v>
      </c>
      <c r="Z12" s="109">
        <v>139</v>
      </c>
      <c r="AA12" s="109">
        <v>154</v>
      </c>
      <c r="AB12" s="109">
        <v>156</v>
      </c>
      <c r="AC12" s="109">
        <v>211</v>
      </c>
      <c r="AD12" s="108"/>
      <c r="AE12" s="109">
        <v>256</v>
      </c>
      <c r="AF12" s="109">
        <v>264</v>
      </c>
      <c r="AG12" s="109">
        <v>260</v>
      </c>
      <c r="AH12" s="109">
        <v>208</v>
      </c>
      <c r="AI12" s="109">
        <v>159</v>
      </c>
      <c r="AJ12" s="109">
        <v>131</v>
      </c>
      <c r="AK12" s="101">
        <v>2</v>
      </c>
      <c r="AL12" s="110"/>
    </row>
    <row r="13" spans="4:53" ht="21" thickBot="1">
      <c r="D13" s="20" t="s">
        <v>32</v>
      </c>
      <c r="E13" s="15">
        <v>1965</v>
      </c>
      <c r="F13" s="15">
        <v>118</v>
      </c>
      <c r="G13" s="15">
        <v>113</v>
      </c>
      <c r="H13" s="15">
        <v>152</v>
      </c>
      <c r="I13" s="15">
        <v>177</v>
      </c>
      <c r="J13" s="15">
        <v>211</v>
      </c>
      <c r="K13" s="15">
        <v>239</v>
      </c>
      <c r="L13" s="15">
        <v>255</v>
      </c>
      <c r="M13" s="15">
        <v>252</v>
      </c>
      <c r="N13" s="15">
        <v>211</v>
      </c>
      <c r="O13" s="15">
        <v>184</v>
      </c>
      <c r="P13" s="15">
        <v>154</v>
      </c>
      <c r="Q13" s="15">
        <v>137</v>
      </c>
      <c r="R13" s="17">
        <v>184</v>
      </c>
      <c r="S13" s="17">
        <v>3</v>
      </c>
      <c r="T13" s="152">
        <v>18.358333333333334</v>
      </c>
      <c r="X13" s="98">
        <v>1965</v>
      </c>
      <c r="Y13" s="109">
        <v>133</v>
      </c>
      <c r="Z13" s="109">
        <v>124</v>
      </c>
      <c r="AA13" s="109">
        <v>154</v>
      </c>
      <c r="AB13" s="109">
        <v>165</v>
      </c>
      <c r="AC13" s="109">
        <v>202</v>
      </c>
      <c r="AD13" s="109">
        <v>228</v>
      </c>
      <c r="AE13" s="109">
        <v>240</v>
      </c>
      <c r="AF13" s="109">
        <v>252</v>
      </c>
      <c r="AG13" s="109">
        <v>222</v>
      </c>
      <c r="AH13" s="109">
        <v>198</v>
      </c>
      <c r="AI13" s="109">
        <v>161</v>
      </c>
      <c r="AJ13" s="109">
        <v>151</v>
      </c>
      <c r="AK13" s="101">
        <v>3</v>
      </c>
      <c r="AL13" s="112">
        <v>18.583333333333336</v>
      </c>
      <c r="AP13" s="175" t="s">
        <v>91</v>
      </c>
      <c r="AQ13" s="176"/>
      <c r="AR13" s="176"/>
      <c r="AS13" s="176"/>
      <c r="AT13" s="177">
        <v>454.9</v>
      </c>
    </row>
    <row r="14" spans="4:53">
      <c r="D14" s="20" t="s">
        <v>32</v>
      </c>
      <c r="E14" s="15">
        <v>1966</v>
      </c>
      <c r="F14" s="15">
        <v>147</v>
      </c>
      <c r="G14" s="15">
        <v>146</v>
      </c>
      <c r="H14" s="15">
        <v>143</v>
      </c>
      <c r="I14" s="15">
        <v>179</v>
      </c>
      <c r="J14" s="15">
        <v>193</v>
      </c>
      <c r="K14" s="15">
        <v>235</v>
      </c>
      <c r="L14" s="15">
        <v>244</v>
      </c>
      <c r="M14" s="15">
        <v>262</v>
      </c>
      <c r="N14" s="15">
        <v>231</v>
      </c>
      <c r="O14" s="15">
        <v>189</v>
      </c>
      <c r="P14" s="15">
        <v>133</v>
      </c>
      <c r="Q14" s="15">
        <v>129</v>
      </c>
      <c r="R14" s="17">
        <v>186</v>
      </c>
      <c r="S14" s="17">
        <v>4</v>
      </c>
      <c r="T14" s="152">
        <v>18.591666666666665</v>
      </c>
      <c r="X14" s="98">
        <v>1966</v>
      </c>
      <c r="Y14" s="109">
        <v>146</v>
      </c>
      <c r="Z14" s="109">
        <v>148</v>
      </c>
      <c r="AA14" s="109">
        <v>154</v>
      </c>
      <c r="AB14" s="109">
        <v>174</v>
      </c>
      <c r="AC14" s="109">
        <v>197</v>
      </c>
      <c r="AD14" s="108"/>
      <c r="AE14" s="109">
        <v>232</v>
      </c>
      <c r="AF14" s="109">
        <v>256</v>
      </c>
      <c r="AG14" s="109">
        <v>240</v>
      </c>
      <c r="AH14" s="109">
        <v>194</v>
      </c>
      <c r="AI14" s="109">
        <v>143</v>
      </c>
      <c r="AJ14" s="109">
        <v>141</v>
      </c>
      <c r="AK14" s="101">
        <v>4</v>
      </c>
      <c r="AL14" s="113"/>
    </row>
    <row r="15" spans="4:53" ht="16" thickBot="1">
      <c r="D15" s="20" t="s">
        <v>32</v>
      </c>
      <c r="E15" s="15">
        <v>1967</v>
      </c>
      <c r="F15" s="15">
        <v>118</v>
      </c>
      <c r="G15" s="15">
        <v>125</v>
      </c>
      <c r="H15" s="15">
        <v>145</v>
      </c>
      <c r="I15" s="15">
        <v>157</v>
      </c>
      <c r="J15" s="15">
        <v>189</v>
      </c>
      <c r="K15" s="15">
        <v>212</v>
      </c>
      <c r="L15" s="15">
        <v>247</v>
      </c>
      <c r="M15" s="15">
        <v>262</v>
      </c>
      <c r="N15" s="15">
        <v>231</v>
      </c>
      <c r="O15" s="15">
        <v>206</v>
      </c>
      <c r="P15" s="15">
        <v>155</v>
      </c>
      <c r="Q15" s="15">
        <v>112</v>
      </c>
      <c r="R15" s="17">
        <v>180</v>
      </c>
      <c r="S15" s="17">
        <v>5</v>
      </c>
      <c r="T15" s="152">
        <v>17.991666666666667</v>
      </c>
      <c r="X15" s="98">
        <v>1967</v>
      </c>
      <c r="Y15" s="109">
        <v>132</v>
      </c>
      <c r="Z15" s="109">
        <v>131</v>
      </c>
      <c r="AA15" s="109">
        <v>161</v>
      </c>
      <c r="AB15" s="109">
        <v>160</v>
      </c>
      <c r="AC15" s="109">
        <v>194</v>
      </c>
      <c r="AD15" s="109">
        <v>220</v>
      </c>
      <c r="AE15" s="109">
        <v>254</v>
      </c>
      <c r="AF15" s="109">
        <v>262</v>
      </c>
      <c r="AG15" s="109">
        <v>228</v>
      </c>
      <c r="AH15" s="109">
        <v>210</v>
      </c>
      <c r="AI15" s="109">
        <v>170</v>
      </c>
      <c r="AJ15" s="109">
        <v>137</v>
      </c>
      <c r="AK15" s="101">
        <v>5</v>
      </c>
      <c r="AL15" s="112">
        <v>18.824999999999999</v>
      </c>
    </row>
    <row r="16" spans="4:53" ht="16" thickBot="1">
      <c r="D16" s="20" t="s">
        <v>32</v>
      </c>
      <c r="E16" s="15">
        <v>1968</v>
      </c>
      <c r="F16" s="15">
        <v>130</v>
      </c>
      <c r="G16" s="15">
        <v>123</v>
      </c>
      <c r="H16" s="15">
        <v>135</v>
      </c>
      <c r="I16" s="15">
        <v>156</v>
      </c>
      <c r="J16" s="15">
        <v>188</v>
      </c>
      <c r="K16" s="15">
        <v>221</v>
      </c>
      <c r="L16" s="15">
        <v>257</v>
      </c>
      <c r="M16" s="15">
        <v>257</v>
      </c>
      <c r="N16" s="15">
        <v>238</v>
      </c>
      <c r="O16" s="15">
        <v>193</v>
      </c>
      <c r="P16" s="15">
        <v>154</v>
      </c>
      <c r="Q16" s="15">
        <v>128</v>
      </c>
      <c r="R16" s="17">
        <v>182</v>
      </c>
      <c r="S16" s="17">
        <v>6</v>
      </c>
      <c r="T16" s="152">
        <v>18.166666666666664</v>
      </c>
      <c r="X16" s="98">
        <v>1968</v>
      </c>
      <c r="Y16" s="108"/>
      <c r="Z16" s="109">
        <v>131</v>
      </c>
      <c r="AA16" s="109">
        <v>141</v>
      </c>
      <c r="AB16" s="108"/>
      <c r="AC16" s="109">
        <v>179</v>
      </c>
      <c r="AD16" s="109">
        <v>223</v>
      </c>
      <c r="AE16" s="109">
        <v>249</v>
      </c>
      <c r="AF16" s="109">
        <v>246</v>
      </c>
      <c r="AG16" s="109">
        <v>235</v>
      </c>
      <c r="AH16" s="109">
        <v>211</v>
      </c>
      <c r="AI16" s="109">
        <v>170</v>
      </c>
      <c r="AJ16" s="109">
        <v>139</v>
      </c>
      <c r="AK16" s="101">
        <v>6</v>
      </c>
      <c r="AL16" s="113"/>
      <c r="AQ16" s="163" t="s">
        <v>82</v>
      </c>
      <c r="AR16" s="2"/>
      <c r="AS16" s="2"/>
      <c r="AT16" s="164"/>
      <c r="AU16" s="165">
        <v>427.92113504789353</v>
      </c>
    </row>
    <row r="17" spans="4:53" ht="16" thickBot="1">
      <c r="D17" s="20" t="s">
        <v>32</v>
      </c>
      <c r="E17" s="15">
        <v>1969</v>
      </c>
      <c r="F17" s="15">
        <v>131</v>
      </c>
      <c r="G17" s="15">
        <v>117</v>
      </c>
      <c r="H17" s="15">
        <v>145</v>
      </c>
      <c r="I17" s="15">
        <v>161</v>
      </c>
      <c r="J17" s="15">
        <v>191</v>
      </c>
      <c r="K17" s="15">
        <v>213</v>
      </c>
      <c r="L17" s="15">
        <v>236</v>
      </c>
      <c r="M17" s="15">
        <v>251</v>
      </c>
      <c r="N17" s="15">
        <v>215</v>
      </c>
      <c r="O17" s="15">
        <v>189</v>
      </c>
      <c r="P17" s="15">
        <v>150</v>
      </c>
      <c r="Q17" s="15">
        <v>121</v>
      </c>
      <c r="R17" s="17">
        <v>177</v>
      </c>
      <c r="S17" s="17">
        <v>7</v>
      </c>
      <c r="T17" s="152">
        <v>17.666666666666664</v>
      </c>
      <c r="X17" s="98">
        <v>1969</v>
      </c>
      <c r="Y17" s="109">
        <v>140</v>
      </c>
      <c r="Z17" s="109">
        <v>126</v>
      </c>
      <c r="AA17" s="109">
        <v>150</v>
      </c>
      <c r="AB17" s="109">
        <v>166</v>
      </c>
      <c r="AC17" s="109">
        <v>186</v>
      </c>
      <c r="AD17" s="109">
        <v>200</v>
      </c>
      <c r="AE17" s="109">
        <v>242</v>
      </c>
      <c r="AF17" s="109">
        <v>254</v>
      </c>
      <c r="AG17" s="109">
        <v>216</v>
      </c>
      <c r="AH17" s="109">
        <v>203</v>
      </c>
      <c r="AI17" s="109">
        <v>166</v>
      </c>
      <c r="AJ17" s="109">
        <v>140</v>
      </c>
      <c r="AK17" s="101">
        <v>7</v>
      </c>
      <c r="AL17" s="112">
        <v>18.241666666666667</v>
      </c>
      <c r="AP17" s="163" t="s">
        <v>83</v>
      </c>
      <c r="AQ17" s="2"/>
      <c r="AR17" s="2"/>
      <c r="AS17" s="164"/>
      <c r="AT17" s="2"/>
      <c r="AU17" s="165">
        <v>446.03750185199431</v>
      </c>
    </row>
    <row r="18" spans="4:53" ht="16" thickBot="1">
      <c r="D18" s="20" t="s">
        <v>32</v>
      </c>
      <c r="E18" s="15">
        <v>1970</v>
      </c>
      <c r="F18" s="15">
        <v>132</v>
      </c>
      <c r="G18" s="15">
        <v>134</v>
      </c>
      <c r="H18" s="15">
        <v>138</v>
      </c>
      <c r="I18" s="15">
        <v>164</v>
      </c>
      <c r="J18" s="15">
        <v>179</v>
      </c>
      <c r="K18" s="15">
        <v>220</v>
      </c>
      <c r="L18" s="15">
        <v>250</v>
      </c>
      <c r="M18" s="15">
        <v>259</v>
      </c>
      <c r="N18" s="15">
        <v>235</v>
      </c>
      <c r="O18" s="15">
        <v>182</v>
      </c>
      <c r="P18" s="15">
        <v>161</v>
      </c>
      <c r="Q18" s="15">
        <v>104</v>
      </c>
      <c r="R18" s="17">
        <v>180</v>
      </c>
      <c r="S18" s="17">
        <v>8</v>
      </c>
      <c r="T18" s="152">
        <v>17.983333333333334</v>
      </c>
      <c r="X18" s="103">
        <v>1970</v>
      </c>
      <c r="Y18" s="114">
        <v>136</v>
      </c>
      <c r="Z18" s="114">
        <v>145</v>
      </c>
      <c r="AA18" s="114">
        <v>146</v>
      </c>
      <c r="AB18" s="114">
        <v>172</v>
      </c>
      <c r="AC18" s="114">
        <v>183</v>
      </c>
      <c r="AD18" s="114">
        <v>218</v>
      </c>
      <c r="AE18" s="114">
        <v>257</v>
      </c>
      <c r="AF18" s="114">
        <v>264</v>
      </c>
      <c r="AG18" s="114">
        <v>247</v>
      </c>
      <c r="AH18" s="114">
        <v>198</v>
      </c>
      <c r="AI18" s="114">
        <v>177</v>
      </c>
      <c r="AJ18" s="114">
        <v>127</v>
      </c>
      <c r="AK18" s="106">
        <v>8</v>
      </c>
      <c r="AL18" s="115">
        <v>18.916666666666664</v>
      </c>
    </row>
    <row r="20" spans="4:53" ht="16" thickBot="1">
      <c r="E20" s="153" t="s">
        <v>75</v>
      </c>
      <c r="F20">
        <f>SUM(F11:F18)</f>
        <v>1024</v>
      </c>
      <c r="G20">
        <f t="shared" ref="G20:Q20" si="0">SUM(G11:G18)</f>
        <v>1011</v>
      </c>
      <c r="H20">
        <f t="shared" si="0"/>
        <v>1159</v>
      </c>
      <c r="I20">
        <f t="shared" si="0"/>
        <v>1298</v>
      </c>
      <c r="J20">
        <f t="shared" si="0"/>
        <v>1548</v>
      </c>
      <c r="K20">
        <f t="shared" si="0"/>
        <v>1792</v>
      </c>
      <c r="L20">
        <f t="shared" si="0"/>
        <v>2002</v>
      </c>
      <c r="M20">
        <f t="shared" si="0"/>
        <v>2053</v>
      </c>
      <c r="N20">
        <f t="shared" si="0"/>
        <v>1831</v>
      </c>
      <c r="O20">
        <f t="shared" si="0"/>
        <v>1530</v>
      </c>
      <c r="P20">
        <f t="shared" si="0"/>
        <v>1215</v>
      </c>
      <c r="Q20">
        <f t="shared" si="0"/>
        <v>971</v>
      </c>
      <c r="R20" s="153"/>
      <c r="S20" s="153"/>
      <c r="X20" s="153" t="s">
        <v>75</v>
      </c>
      <c r="Y20">
        <f t="shared" ref="Y20:AJ20" si="1">SUM(Y11:Y18)</f>
        <v>822</v>
      </c>
      <c r="Z20">
        <f t="shared" si="1"/>
        <v>944</v>
      </c>
      <c r="AA20">
        <f t="shared" si="1"/>
        <v>1216</v>
      </c>
      <c r="AB20">
        <f t="shared" si="1"/>
        <v>1160</v>
      </c>
      <c r="AC20">
        <f t="shared" si="1"/>
        <v>1543</v>
      </c>
      <c r="AD20">
        <f t="shared" si="1"/>
        <v>1311</v>
      </c>
      <c r="AE20">
        <f t="shared" si="1"/>
        <v>1988</v>
      </c>
      <c r="AF20">
        <f t="shared" si="1"/>
        <v>2055</v>
      </c>
      <c r="AG20">
        <f t="shared" si="1"/>
        <v>1881</v>
      </c>
      <c r="AH20">
        <f t="shared" si="1"/>
        <v>1633</v>
      </c>
      <c r="AI20">
        <f t="shared" si="1"/>
        <v>1318</v>
      </c>
      <c r="AJ20">
        <f t="shared" si="1"/>
        <v>1109</v>
      </c>
      <c r="AK20" s="153"/>
      <c r="AL20" s="153"/>
    </row>
    <row r="21" spans="4:53" ht="21" thickBot="1">
      <c r="E21" s="153" t="s">
        <v>76</v>
      </c>
      <c r="F21">
        <f>F20/8</f>
        <v>128</v>
      </c>
      <c r="G21">
        <f t="shared" ref="G21:Q21" si="2">G20/8</f>
        <v>126.375</v>
      </c>
      <c r="H21">
        <f t="shared" si="2"/>
        <v>144.875</v>
      </c>
      <c r="I21">
        <f t="shared" si="2"/>
        <v>162.25</v>
      </c>
      <c r="J21">
        <f t="shared" si="2"/>
        <v>193.5</v>
      </c>
      <c r="K21">
        <f t="shared" si="2"/>
        <v>224</v>
      </c>
      <c r="L21">
        <f t="shared" si="2"/>
        <v>250.25</v>
      </c>
      <c r="M21">
        <f t="shared" si="2"/>
        <v>256.625</v>
      </c>
      <c r="N21">
        <f t="shared" si="2"/>
        <v>228.875</v>
      </c>
      <c r="O21">
        <f t="shared" si="2"/>
        <v>191.25</v>
      </c>
      <c r="P21">
        <f t="shared" si="2"/>
        <v>151.875</v>
      </c>
      <c r="Q21">
        <f t="shared" si="2"/>
        <v>121.375</v>
      </c>
      <c r="R21" s="154" t="s">
        <v>75</v>
      </c>
      <c r="S21" s="155" t="s">
        <v>76</v>
      </c>
      <c r="X21" s="153" t="s">
        <v>76</v>
      </c>
      <c r="Y21">
        <f>Y20/6</f>
        <v>137</v>
      </c>
      <c r="Z21">
        <f>Z20/7</f>
        <v>134.85714285714286</v>
      </c>
      <c r="AA21">
        <f>AA20/8</f>
        <v>152</v>
      </c>
      <c r="AB21">
        <f>AB20/7</f>
        <v>165.71428571428572</v>
      </c>
      <c r="AC21">
        <f>AC20/8</f>
        <v>192.875</v>
      </c>
      <c r="AD21">
        <f>AD20/6</f>
        <v>218.5</v>
      </c>
      <c r="AE21">
        <f>AE20/8</f>
        <v>248.5</v>
      </c>
      <c r="AF21">
        <f t="shared" ref="AF21:AJ21" si="3">AF20/8</f>
        <v>256.875</v>
      </c>
      <c r="AG21">
        <f t="shared" si="3"/>
        <v>235.125</v>
      </c>
      <c r="AH21">
        <f t="shared" si="3"/>
        <v>204.125</v>
      </c>
      <c r="AI21">
        <f t="shared" si="3"/>
        <v>164.75</v>
      </c>
      <c r="AJ21">
        <f t="shared" si="3"/>
        <v>138.625</v>
      </c>
      <c r="AK21" s="154" t="s">
        <v>75</v>
      </c>
      <c r="AL21" s="155" t="s">
        <v>76</v>
      </c>
      <c r="AR21" s="163" t="s">
        <v>82</v>
      </c>
      <c r="AS21" s="2"/>
      <c r="AT21" s="2"/>
      <c r="AU21" s="164"/>
      <c r="AV21" s="165">
        <v>427.92113504789353</v>
      </c>
      <c r="AW21" s="175" t="s">
        <v>92</v>
      </c>
      <c r="AX21" s="176"/>
      <c r="AY21" s="176"/>
      <c r="AZ21" s="176"/>
      <c r="BA21" s="178" t="s">
        <v>93</v>
      </c>
    </row>
    <row r="22" spans="4:53" ht="21" thickBot="1">
      <c r="E22" t="s">
        <v>77</v>
      </c>
      <c r="F22" s="156">
        <v>128</v>
      </c>
      <c r="G22" s="156">
        <v>126.375</v>
      </c>
      <c r="H22" s="156">
        <v>144.875</v>
      </c>
      <c r="I22" s="156">
        <v>162.25</v>
      </c>
      <c r="J22" s="156">
        <v>193.5</v>
      </c>
      <c r="K22" s="156">
        <v>224</v>
      </c>
      <c r="L22" s="156">
        <v>250.25</v>
      </c>
      <c r="M22" s="156">
        <v>256.625</v>
      </c>
      <c r="N22" s="156">
        <v>228.875</v>
      </c>
      <c r="O22" s="156">
        <v>191.25</v>
      </c>
      <c r="P22" s="156">
        <v>151.875</v>
      </c>
      <c r="Q22" s="156">
        <v>121.375</v>
      </c>
      <c r="R22" s="157">
        <f>SUM(F22:Q22)</f>
        <v>2179.25</v>
      </c>
      <c r="S22" s="172">
        <f>R22/12</f>
        <v>181.60416666666666</v>
      </c>
      <c r="X22" t="s">
        <v>77</v>
      </c>
      <c r="Y22" s="156">
        <v>137</v>
      </c>
      <c r="Z22" s="156">
        <v>134.85714285714286</v>
      </c>
      <c r="AA22" s="156">
        <v>152</v>
      </c>
      <c r="AB22" s="156">
        <v>165.71428571428572</v>
      </c>
      <c r="AC22" s="156">
        <v>192.875</v>
      </c>
      <c r="AD22" s="156">
        <v>218.5</v>
      </c>
      <c r="AE22" s="156">
        <v>248.5</v>
      </c>
      <c r="AF22" s="156">
        <v>256.875</v>
      </c>
      <c r="AG22" s="156">
        <v>235.125</v>
      </c>
      <c r="AH22" s="156">
        <v>204.125</v>
      </c>
      <c r="AI22" s="156">
        <v>164.75</v>
      </c>
      <c r="AJ22" s="156">
        <v>138.625</v>
      </c>
      <c r="AK22" s="157">
        <f>SUM(Y22:AJ22)</f>
        <v>2248.9464285714284</v>
      </c>
      <c r="AL22" s="172">
        <f>AK22/12</f>
        <v>187.41220238095238</v>
      </c>
      <c r="AR22" s="163" t="s">
        <v>84</v>
      </c>
      <c r="AS22" s="2"/>
      <c r="AT22" s="2"/>
      <c r="AU22" s="164"/>
      <c r="AV22" s="165">
        <v>424.35416666666663</v>
      </c>
      <c r="AW22" s="175" t="s">
        <v>91</v>
      </c>
      <c r="AX22" s="176"/>
      <c r="AY22" s="176"/>
      <c r="AZ22" s="176"/>
      <c r="BA22" s="177">
        <v>454.9</v>
      </c>
    </row>
    <row r="23" spans="4:53" ht="16" thickBot="1">
      <c r="M23" s="173"/>
      <c r="Q23" s="173"/>
      <c r="R23" s="159"/>
      <c r="S23" s="158"/>
      <c r="AK23" s="159"/>
      <c r="AL23" s="158"/>
    </row>
    <row r="24" spans="4:53" ht="16" thickBot="1">
      <c r="E24" s="160" t="s">
        <v>78</v>
      </c>
      <c r="F24" s="174">
        <f>(M22-Q22)/10</f>
        <v>13.525</v>
      </c>
      <c r="R24" s="159"/>
      <c r="S24" s="158" t="s">
        <v>79</v>
      </c>
      <c r="X24" s="160" t="s">
        <v>78</v>
      </c>
      <c r="Y24" s="174">
        <f>(AF22-Z22)/10</f>
        <v>12.201785714285714</v>
      </c>
      <c r="AK24" s="159"/>
      <c r="AL24" s="158" t="s">
        <v>79</v>
      </c>
    </row>
    <row r="25" spans="4:53" ht="26" thickBot="1">
      <c r="N25" s="156"/>
      <c r="R25" s="161"/>
      <c r="S25" s="166">
        <v>181.60416666666666</v>
      </c>
      <c r="AK25" s="161"/>
      <c r="AL25" s="166">
        <v>187.41220238095238</v>
      </c>
      <c r="AP25" s="175" t="s">
        <v>95</v>
      </c>
      <c r="AQ25" s="176"/>
      <c r="AR25" s="176"/>
      <c r="AS25" s="176"/>
      <c r="AT25" s="179" t="s">
        <v>94</v>
      </c>
      <c r="AU25" s="180">
        <f>AV21*BA22/AV22</f>
        <v>458.7237256614348</v>
      </c>
      <c r="AV25" s="181" t="s">
        <v>98</v>
      </c>
    </row>
    <row r="26" spans="4:53">
      <c r="F26" t="s">
        <v>80</v>
      </c>
      <c r="H26" s="162"/>
      <c r="J26" s="166">
        <v>181.60416666666666</v>
      </c>
      <c r="Y26" t="s">
        <v>80</v>
      </c>
      <c r="AA26" s="162"/>
      <c r="AC26" s="166">
        <v>187.41220238095238</v>
      </c>
      <c r="AF26" s="156"/>
    </row>
    <row r="27" spans="4:53" ht="16" thickBot="1">
      <c r="F27" t="s">
        <v>81</v>
      </c>
      <c r="H27" s="156"/>
      <c r="J27" s="156">
        <v>121.375</v>
      </c>
      <c r="Y27" t="s">
        <v>81</v>
      </c>
      <c r="AA27" s="156"/>
      <c r="AC27" s="156">
        <v>130.61935483870968</v>
      </c>
    </row>
    <row r="28" spans="4:53" ht="21" thickBot="1">
      <c r="F28" t="s">
        <v>81</v>
      </c>
      <c r="H28" s="156"/>
      <c r="J28" s="156">
        <v>121.375</v>
      </c>
      <c r="Y28" t="s">
        <v>81</v>
      </c>
      <c r="AA28" s="156"/>
      <c r="AC28" s="156">
        <v>130.61935483870968</v>
      </c>
      <c r="AR28" s="163" t="s">
        <v>83</v>
      </c>
      <c r="AS28" s="2"/>
      <c r="AT28" s="2"/>
      <c r="AU28" s="164"/>
      <c r="AV28" s="165">
        <v>446.03750185199431</v>
      </c>
      <c r="AW28" s="175" t="s">
        <v>92</v>
      </c>
      <c r="AX28" s="176"/>
      <c r="AY28" s="176"/>
      <c r="AZ28" s="176"/>
      <c r="BA28" s="178" t="s">
        <v>96</v>
      </c>
    </row>
    <row r="29" spans="4:53" ht="21" thickBot="1">
      <c r="G29" t="s">
        <v>75</v>
      </c>
      <c r="H29" s="156"/>
      <c r="J29" s="156">
        <f>SUM(J26:J28)</f>
        <v>424.35416666666663</v>
      </c>
      <c r="Z29" t="s">
        <v>75</v>
      </c>
      <c r="AA29" s="156"/>
      <c r="AC29" s="156">
        <f>SUM(AC26:AC28)</f>
        <v>448.65091205837177</v>
      </c>
      <c r="AQ29" s="163" t="s">
        <v>85</v>
      </c>
      <c r="AR29" s="2"/>
      <c r="AS29" s="2"/>
      <c r="AT29" s="164"/>
      <c r="AU29" s="2"/>
      <c r="AV29" s="165">
        <v>448.65091205837177</v>
      </c>
      <c r="AW29" s="175" t="s">
        <v>91</v>
      </c>
      <c r="AX29" s="176"/>
      <c r="AY29" s="176"/>
      <c r="AZ29" s="176"/>
      <c r="BA29" s="177">
        <v>454.9</v>
      </c>
    </row>
    <row r="30" spans="4:53" ht="16" thickBot="1">
      <c r="E30" s="163" t="s">
        <v>84</v>
      </c>
      <c r="F30" s="2"/>
      <c r="G30" s="2"/>
      <c r="H30" s="164"/>
      <c r="I30" s="2"/>
      <c r="J30" s="165">
        <v>424.35416666666663</v>
      </c>
      <c r="X30" s="163" t="s">
        <v>85</v>
      </c>
      <c r="Y30" s="2"/>
      <c r="Z30" s="2"/>
      <c r="AA30" s="164"/>
      <c r="AB30" s="2"/>
      <c r="AC30" s="165">
        <v>448.65091205837177</v>
      </c>
    </row>
    <row r="31" spans="4:53" ht="16" thickBot="1"/>
    <row r="32" spans="4:53" ht="26" thickBot="1">
      <c r="AP32" s="175" t="s">
        <v>92</v>
      </c>
      <c r="AQ32" s="176"/>
      <c r="AR32" s="176"/>
      <c r="AS32" s="176"/>
      <c r="AT32" s="179" t="s">
        <v>97</v>
      </c>
      <c r="AU32" s="180">
        <f>AV28*BA29/AV29</f>
        <v>452.25018859668239</v>
      </c>
      <c r="AV32" s="181" t="s">
        <v>98</v>
      </c>
    </row>
    <row r="34" spans="43:53" ht="16" thickBot="1"/>
    <row r="35" spans="43:53" ht="37" thickBot="1">
      <c r="AQ35" s="182" t="s">
        <v>99</v>
      </c>
      <c r="AR35" s="182"/>
      <c r="AS35" s="182"/>
      <c r="AT35" s="182" t="s">
        <v>100</v>
      </c>
      <c r="AU35" s="225">
        <f>(AU25+AU32)/2</f>
        <v>455.48695712905862</v>
      </c>
      <c r="AV35" s="223" t="s">
        <v>98</v>
      </c>
      <c r="AW35" s="218" t="s">
        <v>101</v>
      </c>
      <c r="AX35" s="219"/>
      <c r="AY35" s="219"/>
      <c r="AZ35" s="219"/>
      <c r="BA35" s="224">
        <v>455.48695712905862</v>
      </c>
    </row>
  </sheetData>
  <mergeCells count="1">
    <mergeCell ref="D7:T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BA35"/>
  <sheetViews>
    <sheetView topLeftCell="AF4" zoomScale="125" zoomScaleNormal="125" zoomScalePageLayoutView="125" workbookViewId="0">
      <selection activeCell="AW36" sqref="AW36"/>
    </sheetView>
  </sheetViews>
  <sheetFormatPr baseColWidth="10" defaultRowHeight="15" x14ac:dyDescent="0"/>
  <cols>
    <col min="1" max="3" width="3.5" customWidth="1"/>
    <col min="4" max="4" width="9.1640625" customWidth="1"/>
    <col min="5" max="20" width="7" customWidth="1"/>
    <col min="21" max="23" width="2.83203125" customWidth="1"/>
    <col min="24" max="37" width="7.5" customWidth="1"/>
    <col min="38" max="38" width="9.83203125" customWidth="1"/>
    <col min="39" max="41" width="1.6640625" customWidth="1"/>
    <col min="46" max="46" width="14" customWidth="1"/>
    <col min="47" max="47" width="11.83203125" customWidth="1"/>
    <col min="48" max="48" width="11.5" customWidth="1"/>
    <col min="52" max="52" width="11.83203125" bestFit="1" customWidth="1"/>
  </cols>
  <sheetData>
    <row r="4" spans="4:53" ht="16" thickBot="1"/>
    <row r="5" spans="4:53" ht="31" thickBot="1">
      <c r="D5" s="1" t="s">
        <v>0</v>
      </c>
      <c r="E5" s="2"/>
      <c r="F5" s="2"/>
      <c r="G5" s="2"/>
      <c r="H5" s="3"/>
      <c r="I5" s="2"/>
      <c r="J5" s="4"/>
      <c r="R5" s="5"/>
      <c r="T5" s="5"/>
      <c r="X5" s="27" t="s">
        <v>34</v>
      </c>
      <c r="Y5" s="28"/>
      <c r="Z5" s="29"/>
      <c r="AA5" s="28"/>
      <c r="AB5" s="28"/>
      <c r="AC5" s="28"/>
      <c r="AD5" s="28"/>
      <c r="AE5" s="29"/>
      <c r="AF5" s="28"/>
      <c r="AG5" s="30"/>
      <c r="AK5" s="31"/>
      <c r="AP5" s="227" t="s">
        <v>109</v>
      </c>
      <c r="AQ5" s="189"/>
      <c r="AR5" s="226"/>
    </row>
    <row r="6" spans="4:53" ht="16" thickBot="1">
      <c r="R6" s="5"/>
      <c r="T6" s="5"/>
      <c r="AK6" s="31"/>
    </row>
    <row r="7" spans="4:53" ht="18" thickBot="1">
      <c r="D7" s="232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4"/>
      <c r="AK7" s="31"/>
    </row>
    <row r="8" spans="4:53" ht="26" thickBot="1"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6" t="s">
        <v>33</v>
      </c>
      <c r="P8" s="7" t="s">
        <v>70</v>
      </c>
      <c r="Q8" s="8"/>
      <c r="R8" s="40"/>
      <c r="S8" s="37"/>
      <c r="T8" s="41"/>
      <c r="X8" s="32" t="s">
        <v>35</v>
      </c>
      <c r="Y8" s="33"/>
      <c r="Z8" s="33"/>
      <c r="AA8" s="33"/>
      <c r="AB8" s="33"/>
      <c r="AC8" s="33" t="s">
        <v>36</v>
      </c>
      <c r="AD8" s="33"/>
      <c r="AE8" s="33"/>
      <c r="AF8" s="33"/>
      <c r="AG8" s="33"/>
      <c r="AH8" s="33"/>
      <c r="AI8" s="33"/>
      <c r="AJ8" s="33"/>
      <c r="AK8" s="34"/>
      <c r="AL8" s="35"/>
      <c r="AP8" s="47" t="s">
        <v>49</v>
      </c>
      <c r="AQ8" s="50"/>
      <c r="AR8" s="50"/>
      <c r="AS8" s="50"/>
      <c r="AT8" s="78" t="s">
        <v>50</v>
      </c>
      <c r="AU8" s="50"/>
      <c r="AV8" s="50" t="s">
        <v>51</v>
      </c>
      <c r="AW8" s="50" t="s">
        <v>52</v>
      </c>
      <c r="AX8" s="50" t="s">
        <v>53</v>
      </c>
      <c r="AY8" s="50"/>
      <c r="AZ8" s="50"/>
      <c r="BA8" s="52"/>
    </row>
    <row r="9" spans="4:53" ht="25">
      <c r="D9" s="20"/>
      <c r="E9" s="9"/>
      <c r="F9" s="9" t="s">
        <v>1</v>
      </c>
      <c r="G9" s="9" t="s">
        <v>2</v>
      </c>
      <c r="H9" s="9" t="s">
        <v>3</v>
      </c>
      <c r="I9" s="9" t="s">
        <v>4</v>
      </c>
      <c r="J9" s="9" t="s">
        <v>5</v>
      </c>
      <c r="K9" s="9" t="s">
        <v>6</v>
      </c>
      <c r="L9" s="9" t="s">
        <v>7</v>
      </c>
      <c r="M9" s="9" t="s">
        <v>8</v>
      </c>
      <c r="N9" s="9" t="s">
        <v>9</v>
      </c>
      <c r="O9" s="9" t="s">
        <v>10</v>
      </c>
      <c r="P9" s="9" t="s">
        <v>11</v>
      </c>
      <c r="Q9" s="9" t="s">
        <v>12</v>
      </c>
      <c r="R9" s="10" t="s">
        <v>13</v>
      </c>
      <c r="S9" s="11" t="s">
        <v>14</v>
      </c>
      <c r="T9" s="42">
        <v>14</v>
      </c>
      <c r="X9" s="36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8" t="s">
        <v>47</v>
      </c>
      <c r="AL9" s="39"/>
      <c r="AP9" s="53" t="s">
        <v>54</v>
      </c>
      <c r="AQ9" s="56" t="s">
        <v>55</v>
      </c>
      <c r="AR9" s="79" t="s">
        <v>56</v>
      </c>
      <c r="AS9" s="56" t="s">
        <v>57</v>
      </c>
      <c r="AT9" s="80" t="s">
        <v>58</v>
      </c>
      <c r="AU9" s="81" t="s">
        <v>14</v>
      </c>
      <c r="AV9" s="56" t="s">
        <v>59</v>
      </c>
      <c r="AW9" s="56" t="s">
        <v>60</v>
      </c>
      <c r="AX9" s="56" t="s">
        <v>60</v>
      </c>
      <c r="AY9" s="82" t="s">
        <v>61</v>
      </c>
      <c r="AZ9" s="80" t="s">
        <v>62</v>
      </c>
      <c r="BA9" s="83" t="s">
        <v>63</v>
      </c>
    </row>
    <row r="10" spans="4:53" ht="26" thickBot="1">
      <c r="D10" s="20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2" t="s">
        <v>22</v>
      </c>
      <c r="L10" s="12" t="s">
        <v>23</v>
      </c>
      <c r="M10" s="12" t="s">
        <v>24</v>
      </c>
      <c r="N10" s="12" t="s">
        <v>25</v>
      </c>
      <c r="O10" s="12" t="s">
        <v>26</v>
      </c>
      <c r="P10" s="12" t="s">
        <v>27</v>
      </c>
      <c r="Q10" s="12" t="s">
        <v>28</v>
      </c>
      <c r="R10" s="13" t="s">
        <v>29</v>
      </c>
      <c r="S10" s="14" t="s">
        <v>30</v>
      </c>
      <c r="T10" s="43" t="s">
        <v>31</v>
      </c>
      <c r="X10" s="36"/>
      <c r="Y10" s="37" t="s">
        <v>37</v>
      </c>
      <c r="Z10" s="37" t="s">
        <v>38</v>
      </c>
      <c r="AA10" s="37" t="s">
        <v>39</v>
      </c>
      <c r="AB10" s="37" t="s">
        <v>40</v>
      </c>
      <c r="AC10" s="37" t="s">
        <v>39</v>
      </c>
      <c r="AD10" s="37" t="s">
        <v>41</v>
      </c>
      <c r="AE10" s="37" t="s">
        <v>41</v>
      </c>
      <c r="AF10" s="37" t="s">
        <v>40</v>
      </c>
      <c r="AG10" s="37" t="s">
        <v>42</v>
      </c>
      <c r="AH10" s="37" t="s">
        <v>43</v>
      </c>
      <c r="AI10" s="37" t="s">
        <v>44</v>
      </c>
      <c r="AJ10" s="37" t="s">
        <v>45</v>
      </c>
      <c r="AK10" s="77" t="s">
        <v>30</v>
      </c>
      <c r="AL10" s="39" t="s">
        <v>46</v>
      </c>
      <c r="AP10" s="60" t="s">
        <v>64</v>
      </c>
      <c r="AQ10" s="84"/>
      <c r="AR10" s="85"/>
      <c r="AS10" s="84"/>
      <c r="AT10" s="84"/>
      <c r="AU10" s="86"/>
      <c r="AV10" s="84"/>
      <c r="AW10" s="84"/>
      <c r="AX10" s="84"/>
      <c r="AY10" s="87"/>
      <c r="AZ10" s="88"/>
      <c r="BA10" s="89"/>
    </row>
    <row r="11" spans="4:53" ht="31" thickBot="1">
      <c r="D11" s="20" t="s">
        <v>32</v>
      </c>
      <c r="E11" s="15">
        <v>1966</v>
      </c>
      <c r="F11" s="15">
        <v>147</v>
      </c>
      <c r="G11" s="15">
        <v>146</v>
      </c>
      <c r="H11" s="15">
        <v>143</v>
      </c>
      <c r="I11" s="15">
        <v>179</v>
      </c>
      <c r="J11" s="15">
        <v>193</v>
      </c>
      <c r="K11" s="15">
        <v>235</v>
      </c>
      <c r="L11" s="15">
        <v>244</v>
      </c>
      <c r="M11" s="15">
        <v>262</v>
      </c>
      <c r="N11" s="15">
        <v>231</v>
      </c>
      <c r="O11" s="15">
        <v>189</v>
      </c>
      <c r="P11" s="15">
        <v>133</v>
      </c>
      <c r="Q11" s="15">
        <v>129</v>
      </c>
      <c r="R11" s="16">
        <v>186</v>
      </c>
      <c r="S11" s="17">
        <v>1</v>
      </c>
      <c r="T11" s="44">
        <v>18.591666666666665</v>
      </c>
      <c r="X11" s="147">
        <v>1966</v>
      </c>
      <c r="Y11" s="148">
        <v>146</v>
      </c>
      <c r="Z11" s="148">
        <v>148</v>
      </c>
      <c r="AA11" s="148">
        <v>154</v>
      </c>
      <c r="AB11" s="148">
        <v>174</v>
      </c>
      <c r="AC11" s="148">
        <v>197</v>
      </c>
      <c r="AD11" s="149"/>
      <c r="AE11" s="148">
        <v>232</v>
      </c>
      <c r="AF11" s="148">
        <v>256</v>
      </c>
      <c r="AG11" s="148">
        <v>240</v>
      </c>
      <c r="AH11" s="148">
        <v>194</v>
      </c>
      <c r="AI11" s="148">
        <v>143</v>
      </c>
      <c r="AJ11" s="148">
        <v>141</v>
      </c>
      <c r="AK11" s="150">
        <v>1</v>
      </c>
      <c r="AL11" s="151"/>
      <c r="AP11" s="90" t="s">
        <v>71</v>
      </c>
      <c r="AQ11" s="91" t="s">
        <v>66</v>
      </c>
      <c r="AR11" s="92" t="s">
        <v>67</v>
      </c>
      <c r="AS11" s="91" t="s">
        <v>68</v>
      </c>
      <c r="AT11" s="93" t="s">
        <v>70</v>
      </c>
      <c r="AU11" s="94">
        <v>5</v>
      </c>
      <c r="AV11" s="91">
        <v>122</v>
      </c>
      <c r="AW11" s="91">
        <v>36.75</v>
      </c>
      <c r="AX11" s="91">
        <v>-3.83</v>
      </c>
      <c r="AY11" s="95">
        <v>12.6</v>
      </c>
      <c r="AZ11" s="96">
        <v>487.7</v>
      </c>
      <c r="BA11" s="97">
        <v>487.7</v>
      </c>
    </row>
    <row r="12" spans="4:53" ht="16" thickBot="1">
      <c r="D12" s="20" t="s">
        <v>32</v>
      </c>
      <c r="E12" s="15">
        <v>1967</v>
      </c>
      <c r="F12" s="15">
        <v>118</v>
      </c>
      <c r="G12" s="15">
        <v>125</v>
      </c>
      <c r="H12" s="15">
        <v>145</v>
      </c>
      <c r="I12" s="15">
        <v>157</v>
      </c>
      <c r="J12" s="15">
        <v>189</v>
      </c>
      <c r="K12" s="15">
        <v>212</v>
      </c>
      <c r="L12" s="15">
        <v>247</v>
      </c>
      <c r="M12" s="15">
        <v>262</v>
      </c>
      <c r="N12" s="15">
        <v>231</v>
      </c>
      <c r="O12" s="15">
        <v>206</v>
      </c>
      <c r="P12" s="15">
        <v>155</v>
      </c>
      <c r="Q12" s="15">
        <v>112</v>
      </c>
      <c r="R12" s="16">
        <v>180</v>
      </c>
      <c r="S12" s="17">
        <v>2</v>
      </c>
      <c r="T12" s="44">
        <v>17.991666666666667</v>
      </c>
      <c r="X12" s="98">
        <v>1967</v>
      </c>
      <c r="Y12" s="109">
        <v>132</v>
      </c>
      <c r="Z12" s="109">
        <v>131</v>
      </c>
      <c r="AA12" s="109">
        <v>161</v>
      </c>
      <c r="AB12" s="109">
        <v>160</v>
      </c>
      <c r="AC12" s="109">
        <v>194</v>
      </c>
      <c r="AD12" s="109">
        <v>220</v>
      </c>
      <c r="AE12" s="109">
        <v>254</v>
      </c>
      <c r="AF12" s="109">
        <v>262</v>
      </c>
      <c r="AG12" s="109">
        <v>228</v>
      </c>
      <c r="AH12" s="109">
        <v>210</v>
      </c>
      <c r="AI12" s="109">
        <v>170</v>
      </c>
      <c r="AJ12" s="109">
        <v>137</v>
      </c>
      <c r="AK12" s="101">
        <v>2</v>
      </c>
      <c r="AL12" s="111">
        <v>18.824999999999999</v>
      </c>
    </row>
    <row r="13" spans="4:53" ht="21" thickBot="1">
      <c r="D13" s="20" t="s">
        <v>32</v>
      </c>
      <c r="E13" s="15">
        <v>1968</v>
      </c>
      <c r="F13" s="15">
        <v>130</v>
      </c>
      <c r="G13" s="15">
        <v>123</v>
      </c>
      <c r="H13" s="15">
        <v>135</v>
      </c>
      <c r="I13" s="15">
        <v>156</v>
      </c>
      <c r="J13" s="15">
        <v>188</v>
      </c>
      <c r="K13" s="15">
        <v>221</v>
      </c>
      <c r="L13" s="15">
        <v>257</v>
      </c>
      <c r="M13" s="15">
        <v>257</v>
      </c>
      <c r="N13" s="15">
        <v>238</v>
      </c>
      <c r="O13" s="15">
        <v>193</v>
      </c>
      <c r="P13" s="15">
        <v>154</v>
      </c>
      <c r="Q13" s="15">
        <v>128</v>
      </c>
      <c r="R13" s="16">
        <v>182</v>
      </c>
      <c r="S13" s="17">
        <v>3</v>
      </c>
      <c r="T13" s="44">
        <v>18.166666666666664</v>
      </c>
      <c r="X13" s="98">
        <v>1968</v>
      </c>
      <c r="Y13" s="108"/>
      <c r="Z13" s="109">
        <v>131</v>
      </c>
      <c r="AA13" s="109">
        <v>141</v>
      </c>
      <c r="AB13" s="108"/>
      <c r="AC13" s="109">
        <v>179</v>
      </c>
      <c r="AD13" s="109">
        <v>223</v>
      </c>
      <c r="AE13" s="109">
        <v>249</v>
      </c>
      <c r="AF13" s="109">
        <v>246</v>
      </c>
      <c r="AG13" s="109">
        <v>235</v>
      </c>
      <c r="AH13" s="109">
        <v>211</v>
      </c>
      <c r="AI13" s="109">
        <v>170</v>
      </c>
      <c r="AJ13" s="109">
        <v>139</v>
      </c>
      <c r="AK13" s="101">
        <v>3</v>
      </c>
      <c r="AL13" s="110"/>
      <c r="AP13" s="188" t="s">
        <v>102</v>
      </c>
      <c r="AQ13" s="189"/>
      <c r="AR13" s="189"/>
      <c r="AS13" s="190">
        <v>487.7</v>
      </c>
    </row>
    <row r="14" spans="4:53">
      <c r="D14" s="20" t="s">
        <v>32</v>
      </c>
      <c r="E14" s="15">
        <v>1969</v>
      </c>
      <c r="F14" s="15">
        <v>131</v>
      </c>
      <c r="G14" s="15">
        <v>117</v>
      </c>
      <c r="H14" s="15">
        <v>145</v>
      </c>
      <c r="I14" s="15">
        <v>161</v>
      </c>
      <c r="J14" s="15">
        <v>191</v>
      </c>
      <c r="K14" s="15">
        <v>213</v>
      </c>
      <c r="L14" s="15">
        <v>236</v>
      </c>
      <c r="M14" s="15">
        <v>251</v>
      </c>
      <c r="N14" s="15">
        <v>215</v>
      </c>
      <c r="O14" s="15">
        <v>189</v>
      </c>
      <c r="P14" s="15">
        <v>150</v>
      </c>
      <c r="Q14" s="15">
        <v>121</v>
      </c>
      <c r="R14" s="16">
        <v>177</v>
      </c>
      <c r="S14" s="17">
        <v>4</v>
      </c>
      <c r="T14" s="44">
        <v>17.666666666666664</v>
      </c>
      <c r="X14" s="98">
        <v>1969</v>
      </c>
      <c r="Y14" s="109">
        <v>140</v>
      </c>
      <c r="Z14" s="109">
        <v>126</v>
      </c>
      <c r="AA14" s="109">
        <v>150</v>
      </c>
      <c r="AB14" s="109">
        <v>166</v>
      </c>
      <c r="AC14" s="109">
        <v>186</v>
      </c>
      <c r="AD14" s="109">
        <v>200</v>
      </c>
      <c r="AE14" s="109">
        <v>242</v>
      </c>
      <c r="AF14" s="109">
        <v>254</v>
      </c>
      <c r="AG14" s="109">
        <v>216</v>
      </c>
      <c r="AH14" s="109">
        <v>203</v>
      </c>
      <c r="AI14" s="109">
        <v>166</v>
      </c>
      <c r="AJ14" s="109">
        <v>140</v>
      </c>
      <c r="AK14" s="101">
        <v>4</v>
      </c>
      <c r="AL14" s="102">
        <v>18.241666666666667</v>
      </c>
    </row>
    <row r="15" spans="4:53" ht="16" thickBot="1">
      <c r="D15" s="24" t="s">
        <v>32</v>
      </c>
      <c r="E15" s="25">
        <v>1970</v>
      </c>
      <c r="F15" s="25">
        <v>132</v>
      </c>
      <c r="G15" s="25">
        <v>134</v>
      </c>
      <c r="H15" s="25">
        <v>138</v>
      </c>
      <c r="I15" s="25">
        <v>164</v>
      </c>
      <c r="J15" s="25">
        <v>179</v>
      </c>
      <c r="K15" s="25">
        <v>220</v>
      </c>
      <c r="L15" s="25">
        <v>250</v>
      </c>
      <c r="M15" s="25">
        <v>259</v>
      </c>
      <c r="N15" s="25">
        <v>235</v>
      </c>
      <c r="O15" s="25">
        <v>182</v>
      </c>
      <c r="P15" s="25">
        <v>161</v>
      </c>
      <c r="Q15" s="25">
        <v>104</v>
      </c>
      <c r="R15" s="75">
        <v>180</v>
      </c>
      <c r="S15" s="45">
        <v>5</v>
      </c>
      <c r="T15" s="76">
        <v>17.983333333333334</v>
      </c>
      <c r="X15" s="103">
        <v>1970</v>
      </c>
      <c r="Y15" s="114">
        <v>136</v>
      </c>
      <c r="Z15" s="114">
        <v>145</v>
      </c>
      <c r="AA15" s="114">
        <v>146</v>
      </c>
      <c r="AB15" s="114">
        <v>172</v>
      </c>
      <c r="AC15" s="114">
        <v>183</v>
      </c>
      <c r="AD15" s="114">
        <v>218</v>
      </c>
      <c r="AE15" s="114">
        <v>257</v>
      </c>
      <c r="AF15" s="114">
        <v>264</v>
      </c>
      <c r="AG15" s="114">
        <v>247</v>
      </c>
      <c r="AH15" s="114">
        <v>198</v>
      </c>
      <c r="AI15" s="114">
        <v>177</v>
      </c>
      <c r="AJ15" s="114">
        <v>127</v>
      </c>
      <c r="AK15" s="106">
        <v>5</v>
      </c>
      <c r="AL15" s="107">
        <v>18.916666666666664</v>
      </c>
    </row>
    <row r="16" spans="4:53" ht="16" thickBot="1">
      <c r="AQ16" s="163" t="s">
        <v>82</v>
      </c>
      <c r="AR16" s="2"/>
      <c r="AS16" s="2"/>
      <c r="AT16" s="164"/>
      <c r="AU16" s="165">
        <v>427.92113504789353</v>
      </c>
    </row>
    <row r="17" spans="5:53" ht="16" thickBot="1">
      <c r="E17" s="153" t="s">
        <v>75</v>
      </c>
      <c r="F17">
        <f>SUM(F11:F15)</f>
        <v>658</v>
      </c>
      <c r="G17">
        <f t="shared" ref="G17:Q17" si="0">SUM(G11:G15)</f>
        <v>645</v>
      </c>
      <c r="H17">
        <f t="shared" si="0"/>
        <v>706</v>
      </c>
      <c r="I17">
        <f t="shared" si="0"/>
        <v>817</v>
      </c>
      <c r="J17">
        <f t="shared" si="0"/>
        <v>940</v>
      </c>
      <c r="K17">
        <f t="shared" si="0"/>
        <v>1101</v>
      </c>
      <c r="L17">
        <f t="shared" si="0"/>
        <v>1234</v>
      </c>
      <c r="M17">
        <f t="shared" si="0"/>
        <v>1291</v>
      </c>
      <c r="N17">
        <f t="shared" si="0"/>
        <v>1150</v>
      </c>
      <c r="O17">
        <f t="shared" si="0"/>
        <v>959</v>
      </c>
      <c r="P17">
        <f t="shared" si="0"/>
        <v>753</v>
      </c>
      <c r="Q17">
        <f t="shared" si="0"/>
        <v>594</v>
      </c>
      <c r="R17" s="153"/>
      <c r="S17" s="153"/>
      <c r="X17" s="153" t="s">
        <v>75</v>
      </c>
      <c r="Y17">
        <f>SUM(Y11:Y15)</f>
        <v>554</v>
      </c>
      <c r="Z17">
        <f t="shared" ref="Z17:AJ17" si="1">SUM(Z11:Z15)</f>
        <v>681</v>
      </c>
      <c r="AA17">
        <f t="shared" si="1"/>
        <v>752</v>
      </c>
      <c r="AB17">
        <f t="shared" si="1"/>
        <v>672</v>
      </c>
      <c r="AC17">
        <f t="shared" si="1"/>
        <v>939</v>
      </c>
      <c r="AD17">
        <f t="shared" si="1"/>
        <v>861</v>
      </c>
      <c r="AE17">
        <f t="shared" si="1"/>
        <v>1234</v>
      </c>
      <c r="AF17">
        <f t="shared" si="1"/>
        <v>1282</v>
      </c>
      <c r="AG17">
        <f t="shared" si="1"/>
        <v>1166</v>
      </c>
      <c r="AH17">
        <f t="shared" si="1"/>
        <v>1016</v>
      </c>
      <c r="AI17">
        <f t="shared" si="1"/>
        <v>826</v>
      </c>
      <c r="AJ17">
        <f t="shared" si="1"/>
        <v>684</v>
      </c>
      <c r="AK17" s="153"/>
      <c r="AL17" s="153"/>
      <c r="AP17" s="163" t="s">
        <v>83</v>
      </c>
      <c r="AQ17" s="2"/>
      <c r="AR17" s="2"/>
      <c r="AS17" s="164"/>
      <c r="AT17" s="2"/>
      <c r="AU17" s="165">
        <v>446.03750185199431</v>
      </c>
    </row>
    <row r="18" spans="5:53">
      <c r="E18" s="153" t="s">
        <v>76</v>
      </c>
      <c r="F18">
        <f>F17/5</f>
        <v>131.6</v>
      </c>
      <c r="G18">
        <f t="shared" ref="G18:Q18" si="2">G17/5</f>
        <v>129</v>
      </c>
      <c r="H18">
        <f t="shared" si="2"/>
        <v>141.19999999999999</v>
      </c>
      <c r="I18">
        <f t="shared" si="2"/>
        <v>163.4</v>
      </c>
      <c r="J18">
        <f t="shared" si="2"/>
        <v>188</v>
      </c>
      <c r="K18">
        <f t="shared" si="2"/>
        <v>220.2</v>
      </c>
      <c r="L18">
        <f t="shared" si="2"/>
        <v>246.8</v>
      </c>
      <c r="M18">
        <f t="shared" si="2"/>
        <v>258.2</v>
      </c>
      <c r="N18">
        <f t="shared" si="2"/>
        <v>230</v>
      </c>
      <c r="O18">
        <f t="shared" si="2"/>
        <v>191.8</v>
      </c>
      <c r="P18">
        <f t="shared" si="2"/>
        <v>150.6</v>
      </c>
      <c r="Q18">
        <f t="shared" si="2"/>
        <v>118.8</v>
      </c>
      <c r="R18" s="154" t="s">
        <v>75</v>
      </c>
      <c r="S18" s="155" t="s">
        <v>76</v>
      </c>
      <c r="X18" s="153" t="s">
        <v>76</v>
      </c>
      <c r="Y18">
        <f>Y17/4</f>
        <v>138.5</v>
      </c>
      <c r="Z18">
        <f t="shared" ref="Z18" si="3">Z17/5</f>
        <v>136.19999999999999</v>
      </c>
      <c r="AA18">
        <f t="shared" ref="AA18" si="4">AA17/5</f>
        <v>150.4</v>
      </c>
      <c r="AB18">
        <f>AB17/4</f>
        <v>168</v>
      </c>
      <c r="AC18">
        <f t="shared" ref="AC18" si="5">AC17/5</f>
        <v>187.8</v>
      </c>
      <c r="AD18">
        <f>AD17/4</f>
        <v>215.25</v>
      </c>
      <c r="AE18">
        <f t="shared" ref="AE18" si="6">AE17/5</f>
        <v>246.8</v>
      </c>
      <c r="AF18">
        <f t="shared" ref="AF18" si="7">AF17/5</f>
        <v>256.39999999999998</v>
      </c>
      <c r="AG18">
        <f t="shared" ref="AG18" si="8">AG17/5</f>
        <v>233.2</v>
      </c>
      <c r="AH18">
        <f t="shared" ref="AH18" si="9">AH17/5</f>
        <v>203.2</v>
      </c>
      <c r="AI18">
        <f t="shared" ref="AI18" si="10">AI17/5</f>
        <v>165.2</v>
      </c>
      <c r="AJ18">
        <f t="shared" ref="AJ18" si="11">AJ17/5</f>
        <v>136.80000000000001</v>
      </c>
      <c r="AK18" s="154" t="s">
        <v>75</v>
      </c>
      <c r="AL18" s="155" t="s">
        <v>76</v>
      </c>
    </row>
    <row r="19" spans="5:53">
      <c r="E19" t="s">
        <v>77</v>
      </c>
      <c r="F19" s="156">
        <v>131.6</v>
      </c>
      <c r="G19" s="156">
        <v>129</v>
      </c>
      <c r="H19" s="156">
        <v>141.19999999999999</v>
      </c>
      <c r="I19" s="156">
        <v>163.4</v>
      </c>
      <c r="J19" s="156">
        <v>188</v>
      </c>
      <c r="K19" s="156">
        <v>220.2</v>
      </c>
      <c r="L19" s="156">
        <v>246.8</v>
      </c>
      <c r="M19" s="156">
        <v>258.2</v>
      </c>
      <c r="N19" s="156">
        <v>230</v>
      </c>
      <c r="O19" s="156">
        <v>191.8</v>
      </c>
      <c r="P19" s="156">
        <v>150.6</v>
      </c>
      <c r="Q19" s="156">
        <v>118.8</v>
      </c>
      <c r="R19" s="157">
        <f>SUM(F19:Q19)</f>
        <v>2169.6000000000004</v>
      </c>
      <c r="S19" s="172">
        <f>R19/12</f>
        <v>180.80000000000004</v>
      </c>
      <c r="X19" t="s">
        <v>77</v>
      </c>
      <c r="Y19" s="156">
        <v>138.5</v>
      </c>
      <c r="Z19" s="156">
        <v>136.19999999999999</v>
      </c>
      <c r="AA19" s="156">
        <v>150.4</v>
      </c>
      <c r="AB19" s="156">
        <v>168</v>
      </c>
      <c r="AC19" s="156">
        <v>187.8</v>
      </c>
      <c r="AD19" s="156">
        <v>215.25</v>
      </c>
      <c r="AE19" s="156">
        <v>246.8</v>
      </c>
      <c r="AF19" s="156">
        <v>256.39999999999998</v>
      </c>
      <c r="AG19" s="156">
        <v>233.2</v>
      </c>
      <c r="AH19" s="156">
        <v>203.2</v>
      </c>
      <c r="AI19" s="156">
        <v>165.2</v>
      </c>
      <c r="AJ19" s="156">
        <v>136.80000000000001</v>
      </c>
      <c r="AK19" s="157">
        <f>SUM(Y19:AJ19)</f>
        <v>2237.75</v>
      </c>
      <c r="AL19" s="172">
        <f>AK19/12</f>
        <v>186.47916666666666</v>
      </c>
      <c r="AV19" s="183"/>
      <c r="AW19" s="183"/>
      <c r="AX19" s="183"/>
      <c r="AY19" s="183"/>
      <c r="AZ19" s="183"/>
      <c r="BA19" s="183"/>
    </row>
    <row r="20" spans="5:53" ht="16" thickBot="1">
      <c r="M20" s="173"/>
      <c r="Q20" s="173"/>
      <c r="R20" s="159"/>
      <c r="S20" s="158"/>
      <c r="Z20" s="173"/>
      <c r="AF20" s="173"/>
      <c r="AK20" s="159"/>
      <c r="AL20" s="158"/>
      <c r="AV20" s="183"/>
      <c r="AW20" s="183"/>
      <c r="AX20" s="183"/>
      <c r="AY20" s="183"/>
      <c r="AZ20" s="183"/>
      <c r="BA20" s="183"/>
    </row>
    <row r="21" spans="5:53" ht="21" thickBot="1">
      <c r="E21" s="160" t="s">
        <v>78</v>
      </c>
      <c r="F21" s="174">
        <f>(M19-Q19)/10</f>
        <v>13.939999999999998</v>
      </c>
      <c r="R21" s="159"/>
      <c r="S21" s="158" t="s">
        <v>79</v>
      </c>
      <c r="X21" s="160" t="s">
        <v>78</v>
      </c>
      <c r="Y21" s="174">
        <f>(AF19-Z19)/10</f>
        <v>12.02</v>
      </c>
      <c r="AK21" s="159"/>
      <c r="AL21" s="158" t="s">
        <v>79</v>
      </c>
      <c r="AP21" s="183"/>
      <c r="AQ21" s="183"/>
      <c r="AR21" s="184" t="s">
        <v>82</v>
      </c>
      <c r="AS21" s="185"/>
      <c r="AT21" s="185"/>
      <c r="AU21" s="185"/>
      <c r="AV21" s="186">
        <v>427.9</v>
      </c>
      <c r="AW21" s="188" t="s">
        <v>103</v>
      </c>
      <c r="AX21" s="189"/>
      <c r="AY21" s="189"/>
      <c r="AZ21" s="191" t="s">
        <v>93</v>
      </c>
    </row>
    <row r="22" spans="5:53" ht="21" thickBot="1">
      <c r="N22" s="156"/>
      <c r="R22" s="161"/>
      <c r="S22" s="166">
        <v>180.80000000000004</v>
      </c>
      <c r="AG22" s="156"/>
      <c r="AK22" s="161"/>
      <c r="AL22" s="166">
        <v>186.47916666666666</v>
      </c>
      <c r="AP22" s="183"/>
      <c r="AQ22" s="183"/>
      <c r="AR22" s="163" t="s">
        <v>86</v>
      </c>
      <c r="AS22" s="2"/>
      <c r="AT22" s="164"/>
      <c r="AU22" s="2"/>
      <c r="AV22" s="165">
        <v>418.40000000000003</v>
      </c>
      <c r="AW22" s="188" t="s">
        <v>102</v>
      </c>
      <c r="AX22" s="189"/>
      <c r="AY22" s="189"/>
      <c r="AZ22" s="190">
        <v>487.7</v>
      </c>
    </row>
    <row r="23" spans="5:53">
      <c r="F23" t="s">
        <v>80</v>
      </c>
      <c r="H23" s="162"/>
      <c r="J23" s="166">
        <v>180.80000000000004</v>
      </c>
      <c r="Y23" t="s">
        <v>80</v>
      </c>
      <c r="AA23" s="162"/>
      <c r="AC23" s="166">
        <v>186.47916666666666</v>
      </c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</row>
    <row r="24" spans="5:53" ht="16" thickBot="1">
      <c r="F24" t="s">
        <v>81</v>
      </c>
      <c r="H24" s="156"/>
      <c r="J24" s="156">
        <v>118.8</v>
      </c>
      <c r="Y24" t="s">
        <v>81</v>
      </c>
      <c r="AA24" s="156"/>
      <c r="AC24" s="156">
        <v>136.19999999999999</v>
      </c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</row>
    <row r="25" spans="5:53" ht="26" thickBot="1">
      <c r="F25" t="s">
        <v>81</v>
      </c>
      <c r="H25" s="156"/>
      <c r="J25" s="156">
        <v>118.8</v>
      </c>
      <c r="Y25" t="s">
        <v>81</v>
      </c>
      <c r="AA25" s="156"/>
      <c r="AC25" s="156">
        <v>136.19999999999999</v>
      </c>
      <c r="AP25" s="183"/>
      <c r="AQ25" s="188" t="s">
        <v>103</v>
      </c>
      <c r="AR25" s="189"/>
      <c r="AS25" s="189"/>
      <c r="AT25" s="191" t="s">
        <v>94</v>
      </c>
      <c r="AU25" s="194">
        <f>AV21*AZ22/AV22</f>
        <v>498.77349426386229</v>
      </c>
      <c r="AV25" s="193" t="s">
        <v>98</v>
      </c>
      <c r="AW25" s="183"/>
      <c r="AX25" s="183"/>
      <c r="AY25" s="183"/>
      <c r="AZ25" s="183"/>
      <c r="BA25" s="183"/>
    </row>
    <row r="26" spans="5:53" ht="16" thickBot="1">
      <c r="G26" t="s">
        <v>75</v>
      </c>
      <c r="H26" s="156"/>
      <c r="J26" s="156">
        <f>SUM(J23:J25)</f>
        <v>418.40000000000003</v>
      </c>
      <c r="Z26" t="s">
        <v>75</v>
      </c>
      <c r="AA26" s="156"/>
      <c r="AC26" s="156">
        <f>SUM(AC23:AC25)</f>
        <v>458.87916666666666</v>
      </c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</row>
    <row r="27" spans="5:53" ht="16" thickBot="1">
      <c r="E27" s="163" t="s">
        <v>86</v>
      </c>
      <c r="F27" s="2"/>
      <c r="G27" s="2"/>
      <c r="H27" s="164"/>
      <c r="I27" s="2"/>
      <c r="J27" s="165">
        <v>418.40000000000003</v>
      </c>
      <c r="X27" s="163" t="s">
        <v>87</v>
      </c>
      <c r="Y27" s="2"/>
      <c r="Z27" s="2"/>
      <c r="AA27" s="164"/>
      <c r="AB27" s="2"/>
      <c r="AC27" s="165">
        <v>458.87916666666666</v>
      </c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</row>
    <row r="28" spans="5:53" ht="21" thickBot="1">
      <c r="AP28" s="183"/>
      <c r="AQ28" s="183"/>
      <c r="AR28" s="184" t="s">
        <v>83</v>
      </c>
      <c r="AS28" s="185"/>
      <c r="AT28" s="185"/>
      <c r="AU28" s="185"/>
      <c r="AV28" s="186">
        <v>446</v>
      </c>
      <c r="AW28" s="188" t="s">
        <v>103</v>
      </c>
      <c r="AX28" s="189"/>
      <c r="AY28" s="189"/>
      <c r="AZ28" s="191" t="s">
        <v>96</v>
      </c>
    </row>
    <row r="29" spans="5:53" ht="21" thickBot="1">
      <c r="AP29" s="183"/>
      <c r="AR29" s="163" t="s">
        <v>107</v>
      </c>
      <c r="AS29" s="2"/>
      <c r="AT29" s="2"/>
      <c r="AU29" s="164"/>
      <c r="AV29" s="165">
        <v>458.87916666666666</v>
      </c>
      <c r="AW29" s="188" t="s">
        <v>102</v>
      </c>
      <c r="AX29" s="189"/>
      <c r="AY29" s="189"/>
      <c r="AZ29" s="190">
        <v>487.7</v>
      </c>
    </row>
    <row r="30" spans="5:53"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</row>
    <row r="31" spans="5:53" ht="16" thickBot="1"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</row>
    <row r="32" spans="5:53" ht="26" thickBot="1">
      <c r="AP32" s="183"/>
      <c r="AQ32" s="188" t="s">
        <v>103</v>
      </c>
      <c r="AR32" s="189"/>
      <c r="AS32" s="189"/>
      <c r="AT32" s="191" t="s">
        <v>97</v>
      </c>
      <c r="AU32" s="192">
        <f>AV28*AZ29/AV29</f>
        <v>474.01193124551668</v>
      </c>
      <c r="AV32" s="193" t="s">
        <v>98</v>
      </c>
      <c r="AW32" s="183"/>
      <c r="AX32" s="183"/>
      <c r="AY32" s="183"/>
      <c r="AZ32" s="183"/>
      <c r="BA32" s="183"/>
    </row>
    <row r="33" spans="42:53"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</row>
    <row r="34" spans="42:53" ht="16" thickBot="1"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</row>
    <row r="35" spans="42:53" ht="46" thickBot="1">
      <c r="AP35" s="183"/>
      <c r="AQ35" s="187" t="s">
        <v>99</v>
      </c>
      <c r="AR35" s="187"/>
      <c r="AS35" s="187"/>
      <c r="AT35" s="187" t="s">
        <v>100</v>
      </c>
      <c r="AU35" s="229">
        <f>(AU25+AU32)/2</f>
        <v>486.39271275468946</v>
      </c>
      <c r="AV35" s="198" t="s">
        <v>98</v>
      </c>
      <c r="AW35" s="230" t="s">
        <v>110</v>
      </c>
      <c r="AX35" s="196"/>
      <c r="AY35" s="195"/>
      <c r="AZ35" s="228">
        <v>486.39271275468946</v>
      </c>
      <c r="BA35" s="183"/>
    </row>
  </sheetData>
  <mergeCells count="1">
    <mergeCell ref="D7:T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BD55"/>
  <sheetViews>
    <sheetView tabSelected="1" topLeftCell="AD16" zoomScale="125" zoomScaleNormal="125" zoomScalePageLayoutView="125" workbookViewId="0">
      <selection activeCell="AV62" sqref="AV62"/>
    </sheetView>
  </sheetViews>
  <sheetFormatPr baseColWidth="10" defaultRowHeight="15" x14ac:dyDescent="0"/>
  <cols>
    <col min="1" max="3" width="2.33203125" customWidth="1"/>
    <col min="4" max="4" width="9" customWidth="1"/>
    <col min="5" max="20" width="7.83203125" customWidth="1"/>
    <col min="21" max="23" width="2.33203125" customWidth="1"/>
    <col min="24" max="24" width="7.5" customWidth="1"/>
    <col min="25" max="27" width="6.83203125" customWidth="1"/>
    <col min="28" max="28" width="7.5" customWidth="1"/>
    <col min="29" max="36" width="5.83203125" customWidth="1"/>
    <col min="37" max="37" width="6.5" customWidth="1"/>
    <col min="38" max="38" width="8.33203125" customWidth="1"/>
    <col min="39" max="41" width="2" customWidth="1"/>
    <col min="42" max="42" width="8" customWidth="1"/>
    <col min="43" max="43" width="7.33203125" customWidth="1"/>
    <col min="44" max="44" width="7" customWidth="1"/>
    <col min="45" max="45" width="7.83203125" customWidth="1"/>
    <col min="46" max="46" width="8.83203125" customWidth="1"/>
    <col min="47" max="47" width="7.83203125" customWidth="1"/>
    <col min="48" max="53" width="8" customWidth="1"/>
    <col min="54" max="54" width="9.83203125" customWidth="1"/>
    <col min="55" max="56" width="9.1640625" customWidth="1"/>
  </cols>
  <sheetData>
    <row r="4" spans="4:56" ht="16" thickBot="1"/>
    <row r="5" spans="4:56" ht="24" thickBot="1">
      <c r="D5" s="1" t="s">
        <v>0</v>
      </c>
      <c r="E5" s="2"/>
      <c r="F5" s="2"/>
      <c r="G5" s="2"/>
      <c r="H5" s="3"/>
      <c r="I5" s="2"/>
      <c r="J5" s="4"/>
      <c r="R5" s="5"/>
      <c r="T5" s="5"/>
      <c r="X5" s="27" t="s">
        <v>34</v>
      </c>
      <c r="Y5" s="28"/>
      <c r="Z5" s="29"/>
      <c r="AA5" s="28"/>
      <c r="AB5" s="28"/>
      <c r="AC5" s="28"/>
      <c r="AD5" s="28"/>
      <c r="AE5" s="29"/>
      <c r="AF5" s="28"/>
      <c r="AG5" s="30"/>
      <c r="AK5" s="31"/>
      <c r="AP5" s="138" t="s">
        <v>74</v>
      </c>
      <c r="AQ5" s="139"/>
      <c r="AR5" s="140"/>
      <c r="AS5" s="140"/>
    </row>
    <row r="6" spans="4:56" ht="16" thickBot="1">
      <c r="R6" s="5"/>
      <c r="T6" s="5"/>
      <c r="AK6" s="31"/>
    </row>
    <row r="7" spans="4:56" ht="18" thickBot="1">
      <c r="D7" s="232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4"/>
      <c r="AK7" s="31"/>
      <c r="AP7" s="116" t="s">
        <v>73</v>
      </c>
      <c r="AQ7" s="117"/>
      <c r="AR7" s="118"/>
      <c r="AS7" s="141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6"/>
    </row>
    <row r="8" spans="4:56" ht="16" thickBot="1"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6" t="s">
        <v>72</v>
      </c>
      <c r="P8" s="7"/>
      <c r="Q8" s="8"/>
      <c r="R8" s="40"/>
      <c r="S8" s="37"/>
      <c r="T8" s="41"/>
      <c r="X8" s="32" t="s">
        <v>35</v>
      </c>
      <c r="Y8" s="33"/>
      <c r="Z8" s="33"/>
      <c r="AA8" s="33"/>
      <c r="AB8" s="33" t="s">
        <v>36</v>
      </c>
      <c r="AC8" s="33"/>
      <c r="AD8" s="33"/>
      <c r="AE8" s="33"/>
      <c r="AF8" s="33"/>
      <c r="AG8" s="33"/>
      <c r="AH8" s="33"/>
      <c r="AI8" s="33"/>
      <c r="AJ8" s="33"/>
      <c r="AK8" s="34"/>
      <c r="AL8" s="35"/>
      <c r="AP8" s="142"/>
      <c r="AQ8" s="120"/>
      <c r="AR8" s="120"/>
      <c r="AS8" s="119"/>
      <c r="AT8" s="119"/>
      <c r="AU8" s="119"/>
      <c r="AV8" s="119"/>
      <c r="AW8" s="119"/>
      <c r="AX8" s="121" t="s">
        <v>36</v>
      </c>
      <c r="AY8" s="119"/>
      <c r="AZ8" s="119"/>
      <c r="BA8" s="119"/>
      <c r="BB8" s="119"/>
      <c r="BC8" s="119"/>
      <c r="BD8" s="129"/>
    </row>
    <row r="9" spans="4:56" ht="16" thickBot="1">
      <c r="D9" s="20"/>
      <c r="E9" s="9"/>
      <c r="F9" s="9" t="s">
        <v>1</v>
      </c>
      <c r="G9" s="9" t="s">
        <v>2</v>
      </c>
      <c r="H9" s="9" t="s">
        <v>3</v>
      </c>
      <c r="I9" s="9" t="s">
        <v>4</v>
      </c>
      <c r="J9" s="9" t="s">
        <v>5</v>
      </c>
      <c r="K9" s="9" t="s">
        <v>6</v>
      </c>
      <c r="L9" s="9" t="s">
        <v>7</v>
      </c>
      <c r="M9" s="9" t="s">
        <v>8</v>
      </c>
      <c r="N9" s="9" t="s">
        <v>9</v>
      </c>
      <c r="O9" s="9" t="s">
        <v>10</v>
      </c>
      <c r="P9" s="9" t="s">
        <v>11</v>
      </c>
      <c r="Q9" s="9" t="s">
        <v>12</v>
      </c>
      <c r="R9" s="10" t="s">
        <v>13</v>
      </c>
      <c r="S9" s="11" t="s">
        <v>14</v>
      </c>
      <c r="T9" s="42">
        <v>14</v>
      </c>
      <c r="X9" s="36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8" t="s">
        <v>47</v>
      </c>
      <c r="AL9" s="39"/>
      <c r="AP9" s="143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3" t="s">
        <v>14</v>
      </c>
      <c r="BD9" s="129"/>
    </row>
    <row r="10" spans="4:56">
      <c r="D10" s="20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2" t="s">
        <v>22</v>
      </c>
      <c r="L10" s="12" t="s">
        <v>23</v>
      </c>
      <c r="M10" s="12" t="s">
        <v>24</v>
      </c>
      <c r="N10" s="12" t="s">
        <v>25</v>
      </c>
      <c r="O10" s="12" t="s">
        <v>26</v>
      </c>
      <c r="P10" s="12" t="s">
        <v>27</v>
      </c>
      <c r="Q10" s="12" t="s">
        <v>28</v>
      </c>
      <c r="R10" s="13" t="s">
        <v>29</v>
      </c>
      <c r="S10" s="14" t="s">
        <v>30</v>
      </c>
      <c r="T10" s="43" t="s">
        <v>31</v>
      </c>
      <c r="X10" s="36"/>
      <c r="Y10" s="37" t="s">
        <v>37</v>
      </c>
      <c r="Z10" s="37" t="s">
        <v>38</v>
      </c>
      <c r="AA10" s="37" t="s">
        <v>39</v>
      </c>
      <c r="AB10" s="37" t="s">
        <v>40</v>
      </c>
      <c r="AC10" s="37" t="s">
        <v>39</v>
      </c>
      <c r="AD10" s="37" t="s">
        <v>41</v>
      </c>
      <c r="AE10" s="37" t="s">
        <v>41</v>
      </c>
      <c r="AF10" s="37" t="s">
        <v>40</v>
      </c>
      <c r="AG10" s="37" t="s">
        <v>42</v>
      </c>
      <c r="AH10" s="37" t="s">
        <v>43</v>
      </c>
      <c r="AI10" s="37" t="s">
        <v>44</v>
      </c>
      <c r="AJ10" s="37" t="s">
        <v>45</v>
      </c>
      <c r="AK10" s="14" t="s">
        <v>30</v>
      </c>
      <c r="AL10" s="39" t="s">
        <v>46</v>
      </c>
      <c r="AP10" s="124"/>
      <c r="AQ10" s="125" t="s">
        <v>37</v>
      </c>
      <c r="AR10" s="125" t="s">
        <v>38</v>
      </c>
      <c r="AS10" s="125" t="s">
        <v>39</v>
      </c>
      <c r="AT10" s="125" t="s">
        <v>40</v>
      </c>
      <c r="AU10" s="125" t="s">
        <v>39</v>
      </c>
      <c r="AV10" s="125" t="s">
        <v>41</v>
      </c>
      <c r="AW10" s="125" t="s">
        <v>41</v>
      </c>
      <c r="AX10" s="125" t="s">
        <v>40</v>
      </c>
      <c r="AY10" s="125" t="s">
        <v>42</v>
      </c>
      <c r="AZ10" s="125" t="s">
        <v>43</v>
      </c>
      <c r="BA10" s="125" t="s">
        <v>44</v>
      </c>
      <c r="BB10" s="126" t="s">
        <v>45</v>
      </c>
      <c r="BC10" s="123" t="s">
        <v>30</v>
      </c>
      <c r="BD10" s="144" t="s">
        <v>46</v>
      </c>
    </row>
    <row r="11" spans="4:56">
      <c r="D11" s="20" t="s">
        <v>32</v>
      </c>
      <c r="E11" s="15">
        <v>1967</v>
      </c>
      <c r="F11" s="15">
        <v>118</v>
      </c>
      <c r="G11" s="15">
        <v>125</v>
      </c>
      <c r="H11" s="15">
        <v>145</v>
      </c>
      <c r="I11" s="15">
        <v>157</v>
      </c>
      <c r="J11" s="15">
        <v>189</v>
      </c>
      <c r="K11" s="15">
        <v>212</v>
      </c>
      <c r="L11" s="15">
        <v>247</v>
      </c>
      <c r="M11" s="15">
        <v>262</v>
      </c>
      <c r="N11" s="15">
        <v>231</v>
      </c>
      <c r="O11" s="15">
        <v>206</v>
      </c>
      <c r="P11" s="15">
        <v>155</v>
      </c>
      <c r="Q11" s="15">
        <v>112</v>
      </c>
      <c r="R11" s="16">
        <v>180</v>
      </c>
      <c r="S11" s="17">
        <v>1</v>
      </c>
      <c r="T11" s="44">
        <v>17.991666666666667</v>
      </c>
      <c r="X11" s="98">
        <v>1967</v>
      </c>
      <c r="Y11" s="109">
        <v>132</v>
      </c>
      <c r="Z11" s="109">
        <v>131</v>
      </c>
      <c r="AA11" s="109">
        <v>161</v>
      </c>
      <c r="AB11" s="109">
        <v>160</v>
      </c>
      <c r="AC11" s="109">
        <v>194</v>
      </c>
      <c r="AD11" s="109">
        <v>220</v>
      </c>
      <c r="AE11" s="109">
        <v>254</v>
      </c>
      <c r="AF11" s="109">
        <v>262</v>
      </c>
      <c r="AG11" s="109">
        <v>228</v>
      </c>
      <c r="AH11" s="109">
        <v>210</v>
      </c>
      <c r="AI11" s="109">
        <v>170</v>
      </c>
      <c r="AJ11" s="109">
        <v>137</v>
      </c>
      <c r="AK11" s="101">
        <v>1</v>
      </c>
      <c r="AL11" s="112">
        <v>18.824999999999999</v>
      </c>
      <c r="AP11" s="127">
        <v>1967</v>
      </c>
      <c r="AQ11" s="119">
        <v>158</v>
      </c>
      <c r="AR11" s="128"/>
      <c r="AS11" s="119">
        <v>182</v>
      </c>
      <c r="AT11" s="119">
        <v>170</v>
      </c>
      <c r="AU11" s="119">
        <v>202</v>
      </c>
      <c r="AV11" s="119">
        <v>226</v>
      </c>
      <c r="AW11" s="119">
        <v>278</v>
      </c>
      <c r="AX11" s="119">
        <v>290</v>
      </c>
      <c r="AY11" s="128"/>
      <c r="AZ11" s="119">
        <v>236</v>
      </c>
      <c r="BA11" s="119">
        <v>184</v>
      </c>
      <c r="BB11" s="129">
        <v>157</v>
      </c>
      <c r="BC11" s="123">
        <v>1</v>
      </c>
      <c r="BD11" s="129"/>
    </row>
    <row r="12" spans="4:56">
      <c r="D12" s="20" t="s">
        <v>32</v>
      </c>
      <c r="E12" s="15">
        <v>1968</v>
      </c>
      <c r="F12" s="15">
        <v>130</v>
      </c>
      <c r="G12" s="15">
        <v>123</v>
      </c>
      <c r="H12" s="15">
        <v>135</v>
      </c>
      <c r="I12" s="15">
        <v>156</v>
      </c>
      <c r="J12" s="15">
        <v>188</v>
      </c>
      <c r="K12" s="15">
        <v>221</v>
      </c>
      <c r="L12" s="15">
        <v>257</v>
      </c>
      <c r="M12" s="15">
        <v>257</v>
      </c>
      <c r="N12" s="15">
        <v>238</v>
      </c>
      <c r="O12" s="15">
        <v>193</v>
      </c>
      <c r="P12" s="15">
        <v>154</v>
      </c>
      <c r="Q12" s="15">
        <v>128</v>
      </c>
      <c r="R12" s="16">
        <v>182</v>
      </c>
      <c r="S12" s="17">
        <v>2</v>
      </c>
      <c r="T12" s="44">
        <v>18.166666666666664</v>
      </c>
      <c r="X12" s="98">
        <v>1968</v>
      </c>
      <c r="Y12" s="108"/>
      <c r="Z12" s="109">
        <v>131</v>
      </c>
      <c r="AA12" s="109">
        <v>141</v>
      </c>
      <c r="AB12" s="108"/>
      <c r="AC12" s="109">
        <v>179</v>
      </c>
      <c r="AD12" s="109">
        <v>223</v>
      </c>
      <c r="AE12" s="109">
        <v>249</v>
      </c>
      <c r="AF12" s="109">
        <v>246</v>
      </c>
      <c r="AG12" s="109">
        <v>235</v>
      </c>
      <c r="AH12" s="109">
        <v>211</v>
      </c>
      <c r="AI12" s="109">
        <v>170</v>
      </c>
      <c r="AJ12" s="109">
        <v>139</v>
      </c>
      <c r="AK12" s="101">
        <v>2</v>
      </c>
      <c r="AL12" s="113"/>
      <c r="AP12" s="127">
        <v>1968</v>
      </c>
      <c r="AQ12" s="128"/>
      <c r="AR12" s="119">
        <v>164</v>
      </c>
      <c r="AS12" s="119">
        <v>165</v>
      </c>
      <c r="AT12" s="119">
        <v>170</v>
      </c>
      <c r="AU12" s="119">
        <v>200</v>
      </c>
      <c r="AV12" s="119">
        <v>228</v>
      </c>
      <c r="AW12" s="119">
        <v>265</v>
      </c>
      <c r="AX12" s="119">
        <v>262</v>
      </c>
      <c r="AY12" s="119">
        <v>259</v>
      </c>
      <c r="AZ12" s="119">
        <v>237</v>
      </c>
      <c r="BA12" s="119">
        <v>188</v>
      </c>
      <c r="BB12" s="129">
        <v>170</v>
      </c>
      <c r="BC12" s="123">
        <v>2</v>
      </c>
      <c r="BD12" s="129"/>
    </row>
    <row r="13" spans="4:56">
      <c r="D13" s="20" t="s">
        <v>32</v>
      </c>
      <c r="E13" s="15">
        <v>1969</v>
      </c>
      <c r="F13" s="15">
        <v>131</v>
      </c>
      <c r="G13" s="15">
        <v>117</v>
      </c>
      <c r="H13" s="15">
        <v>145</v>
      </c>
      <c r="I13" s="15">
        <v>161</v>
      </c>
      <c r="J13" s="15">
        <v>191</v>
      </c>
      <c r="K13" s="15">
        <v>213</v>
      </c>
      <c r="L13" s="15">
        <v>236</v>
      </c>
      <c r="M13" s="15">
        <v>251</v>
      </c>
      <c r="N13" s="15">
        <v>215</v>
      </c>
      <c r="O13" s="15">
        <v>189</v>
      </c>
      <c r="P13" s="15">
        <v>150</v>
      </c>
      <c r="Q13" s="15">
        <v>121</v>
      </c>
      <c r="R13" s="16">
        <v>177</v>
      </c>
      <c r="S13" s="17">
        <v>3</v>
      </c>
      <c r="T13" s="44">
        <v>17.666666666666664</v>
      </c>
      <c r="X13" s="98">
        <v>1969</v>
      </c>
      <c r="Y13" s="109">
        <v>140</v>
      </c>
      <c r="Z13" s="109">
        <v>126</v>
      </c>
      <c r="AA13" s="109">
        <v>150</v>
      </c>
      <c r="AB13" s="109">
        <v>166</v>
      </c>
      <c r="AC13" s="109">
        <v>186</v>
      </c>
      <c r="AD13" s="109">
        <v>200</v>
      </c>
      <c r="AE13" s="109">
        <v>242</v>
      </c>
      <c r="AF13" s="109">
        <v>254</v>
      </c>
      <c r="AG13" s="109">
        <v>216</v>
      </c>
      <c r="AH13" s="109">
        <v>203</v>
      </c>
      <c r="AI13" s="109">
        <v>166</v>
      </c>
      <c r="AJ13" s="109">
        <v>140</v>
      </c>
      <c r="AK13" s="101">
        <v>3</v>
      </c>
      <c r="AL13" s="112">
        <v>18.241666666666667</v>
      </c>
      <c r="AP13" s="127">
        <v>1969</v>
      </c>
      <c r="AQ13" s="119">
        <v>154</v>
      </c>
      <c r="AR13" s="119">
        <v>128</v>
      </c>
      <c r="AS13" s="119">
        <v>150</v>
      </c>
      <c r="AT13" s="119">
        <v>168</v>
      </c>
      <c r="AU13" s="128"/>
      <c r="AV13" s="119">
        <v>209</v>
      </c>
      <c r="AW13" s="119">
        <v>250</v>
      </c>
      <c r="AX13" s="128"/>
      <c r="AY13" s="119">
        <v>220</v>
      </c>
      <c r="AZ13" s="119">
        <v>206</v>
      </c>
      <c r="BA13" s="119">
        <v>172</v>
      </c>
      <c r="BB13" s="129">
        <v>155</v>
      </c>
      <c r="BC13" s="123">
        <v>3</v>
      </c>
      <c r="BD13" s="129"/>
    </row>
    <row r="14" spans="4:56">
      <c r="D14" s="20" t="s">
        <v>32</v>
      </c>
      <c r="E14" s="15">
        <v>1970</v>
      </c>
      <c r="F14" s="15">
        <v>132</v>
      </c>
      <c r="G14" s="15">
        <v>134</v>
      </c>
      <c r="H14" s="15">
        <v>138</v>
      </c>
      <c r="I14" s="15">
        <v>164</v>
      </c>
      <c r="J14" s="15">
        <v>179</v>
      </c>
      <c r="K14" s="15">
        <v>220</v>
      </c>
      <c r="L14" s="15">
        <v>250</v>
      </c>
      <c r="M14" s="15">
        <v>259</v>
      </c>
      <c r="N14" s="15">
        <v>235</v>
      </c>
      <c r="O14" s="15">
        <v>182</v>
      </c>
      <c r="P14" s="15">
        <v>161</v>
      </c>
      <c r="Q14" s="15">
        <v>104</v>
      </c>
      <c r="R14" s="16">
        <v>180</v>
      </c>
      <c r="S14" s="17">
        <v>4</v>
      </c>
      <c r="T14" s="44">
        <v>17.983333333333334</v>
      </c>
      <c r="X14" s="98">
        <v>1970</v>
      </c>
      <c r="Y14" s="109">
        <v>136</v>
      </c>
      <c r="Z14" s="109">
        <v>145</v>
      </c>
      <c r="AA14" s="109">
        <v>146</v>
      </c>
      <c r="AB14" s="109">
        <v>172</v>
      </c>
      <c r="AC14" s="109">
        <v>183</v>
      </c>
      <c r="AD14" s="109">
        <v>218</v>
      </c>
      <c r="AE14" s="109">
        <v>257</v>
      </c>
      <c r="AF14" s="109">
        <v>264</v>
      </c>
      <c r="AG14" s="109">
        <v>247</v>
      </c>
      <c r="AH14" s="109">
        <v>198</v>
      </c>
      <c r="AI14" s="109">
        <v>177</v>
      </c>
      <c r="AJ14" s="109">
        <v>127</v>
      </c>
      <c r="AK14" s="101">
        <v>4</v>
      </c>
      <c r="AL14" s="112">
        <v>18.916666666666664</v>
      </c>
      <c r="AP14" s="127">
        <v>1970</v>
      </c>
      <c r="AQ14" s="119">
        <v>149</v>
      </c>
      <c r="AR14" s="119">
        <v>156</v>
      </c>
      <c r="AS14" s="128"/>
      <c r="AT14" s="119">
        <v>170</v>
      </c>
      <c r="AU14" s="119">
        <v>188</v>
      </c>
      <c r="AV14" s="119">
        <v>216</v>
      </c>
      <c r="AW14" s="119">
        <v>255</v>
      </c>
      <c r="AX14" s="119">
        <v>258</v>
      </c>
      <c r="AY14" s="119">
        <v>248</v>
      </c>
      <c r="AZ14" s="119">
        <v>202</v>
      </c>
      <c r="BA14" s="119">
        <v>196</v>
      </c>
      <c r="BB14" s="129">
        <v>146</v>
      </c>
      <c r="BC14" s="123">
        <v>4</v>
      </c>
      <c r="BD14" s="129"/>
    </row>
    <row r="15" spans="4:56">
      <c r="D15" s="20" t="s">
        <v>32</v>
      </c>
      <c r="E15" s="15">
        <v>1971</v>
      </c>
      <c r="F15" s="15">
        <v>118</v>
      </c>
      <c r="G15" s="15">
        <v>125</v>
      </c>
      <c r="H15" s="15">
        <v>123</v>
      </c>
      <c r="I15" s="15">
        <v>144</v>
      </c>
      <c r="J15" s="15">
        <v>173</v>
      </c>
      <c r="K15" s="15">
        <v>207</v>
      </c>
      <c r="L15" s="15">
        <v>246</v>
      </c>
      <c r="M15" s="15">
        <v>263</v>
      </c>
      <c r="N15" s="15">
        <v>233</v>
      </c>
      <c r="O15" s="15">
        <v>209</v>
      </c>
      <c r="P15" s="15">
        <v>132</v>
      </c>
      <c r="Q15" s="15">
        <v>118</v>
      </c>
      <c r="R15" s="16">
        <v>174</v>
      </c>
      <c r="S15" s="17">
        <v>5</v>
      </c>
      <c r="T15" s="44">
        <v>17.425000000000001</v>
      </c>
      <c r="X15" s="98">
        <v>1971</v>
      </c>
      <c r="Y15" s="109">
        <v>127</v>
      </c>
      <c r="Z15" s="109">
        <v>140</v>
      </c>
      <c r="AA15" s="109">
        <v>132</v>
      </c>
      <c r="AB15" s="109">
        <v>154</v>
      </c>
      <c r="AC15" s="109">
        <v>177</v>
      </c>
      <c r="AD15" s="109">
        <v>207</v>
      </c>
      <c r="AE15" s="109">
        <v>246</v>
      </c>
      <c r="AF15" s="109">
        <v>255</v>
      </c>
      <c r="AG15" s="109">
        <v>245</v>
      </c>
      <c r="AH15" s="109">
        <v>223</v>
      </c>
      <c r="AI15" s="109">
        <v>153</v>
      </c>
      <c r="AJ15" s="109">
        <v>135</v>
      </c>
      <c r="AK15" s="101">
        <v>5</v>
      </c>
      <c r="AL15" s="112">
        <v>18.283333333333335</v>
      </c>
      <c r="AP15" s="127">
        <v>1971</v>
      </c>
      <c r="AQ15" s="119">
        <v>146</v>
      </c>
      <c r="AR15" s="119">
        <v>153</v>
      </c>
      <c r="AS15" s="119">
        <v>129</v>
      </c>
      <c r="AT15" s="119">
        <v>150</v>
      </c>
      <c r="AU15" s="119">
        <v>170</v>
      </c>
      <c r="AV15" s="119">
        <v>210</v>
      </c>
      <c r="AW15" s="119">
        <v>246</v>
      </c>
      <c r="AX15" s="119">
        <v>262</v>
      </c>
      <c r="AY15" s="119">
        <v>253</v>
      </c>
      <c r="AZ15" s="119">
        <v>236</v>
      </c>
      <c r="BA15" s="119">
        <v>164</v>
      </c>
      <c r="BB15" s="130"/>
      <c r="BC15" s="123">
        <v>5</v>
      </c>
      <c r="BD15" s="129"/>
    </row>
    <row r="16" spans="4:56">
      <c r="D16" s="20" t="s">
        <v>32</v>
      </c>
      <c r="E16" s="15">
        <v>1972</v>
      </c>
      <c r="F16" s="15">
        <v>107</v>
      </c>
      <c r="G16" s="15">
        <v>121</v>
      </c>
      <c r="H16" s="15">
        <v>130</v>
      </c>
      <c r="I16" s="15">
        <v>158</v>
      </c>
      <c r="J16" s="15">
        <v>169</v>
      </c>
      <c r="K16" s="15">
        <v>209</v>
      </c>
      <c r="L16" s="15">
        <v>240</v>
      </c>
      <c r="M16" s="15">
        <v>244</v>
      </c>
      <c r="N16" s="15">
        <v>206</v>
      </c>
      <c r="O16" s="15">
        <v>180</v>
      </c>
      <c r="P16" s="15">
        <v>155</v>
      </c>
      <c r="Q16" s="15">
        <v>122</v>
      </c>
      <c r="R16" s="16">
        <v>170</v>
      </c>
      <c r="S16" s="17">
        <v>6</v>
      </c>
      <c r="T16" s="44">
        <v>17.008333333333333</v>
      </c>
      <c r="X16" s="98">
        <v>1972</v>
      </c>
      <c r="Y16" s="109">
        <v>126</v>
      </c>
      <c r="Z16" s="109">
        <v>139</v>
      </c>
      <c r="AA16" s="109">
        <v>139</v>
      </c>
      <c r="AB16" s="109">
        <v>176</v>
      </c>
      <c r="AC16" s="109">
        <v>175</v>
      </c>
      <c r="AD16" s="109">
        <v>203</v>
      </c>
      <c r="AE16" s="109">
        <v>234</v>
      </c>
      <c r="AF16" s="109">
        <v>249</v>
      </c>
      <c r="AG16" s="109">
        <v>221</v>
      </c>
      <c r="AH16" s="109">
        <v>193</v>
      </c>
      <c r="AI16" s="109">
        <v>172</v>
      </c>
      <c r="AJ16" s="109">
        <v>136</v>
      </c>
      <c r="AK16" s="101">
        <v>6</v>
      </c>
      <c r="AL16" s="112">
        <v>18.024999999999999</v>
      </c>
      <c r="AP16" s="131">
        <v>1972</v>
      </c>
      <c r="AQ16" s="132">
        <v>132</v>
      </c>
      <c r="AR16" s="132">
        <v>144</v>
      </c>
      <c r="AS16" s="132">
        <v>148</v>
      </c>
      <c r="AT16" s="132">
        <v>170</v>
      </c>
      <c r="AU16" s="132">
        <v>180</v>
      </c>
      <c r="AV16" s="132">
        <v>203</v>
      </c>
      <c r="AW16" s="132">
        <v>237</v>
      </c>
      <c r="AX16" s="132">
        <v>252</v>
      </c>
      <c r="AY16" s="132">
        <v>227</v>
      </c>
      <c r="AZ16" s="132">
        <v>195</v>
      </c>
      <c r="BA16" s="132">
        <v>199</v>
      </c>
      <c r="BB16" s="133">
        <v>157</v>
      </c>
      <c r="BC16" s="123">
        <v>6</v>
      </c>
      <c r="BD16" s="129"/>
    </row>
    <row r="17" spans="4:56" ht="16" thickBot="1">
      <c r="D17" s="24" t="s">
        <v>32</v>
      </c>
      <c r="E17" s="25">
        <v>1973</v>
      </c>
      <c r="F17" s="25">
        <v>111</v>
      </c>
      <c r="G17" s="25">
        <v>118</v>
      </c>
      <c r="H17" s="25">
        <v>125</v>
      </c>
      <c r="I17" s="25">
        <v>139</v>
      </c>
      <c r="J17" s="25">
        <v>180</v>
      </c>
      <c r="K17" s="25">
        <v>216</v>
      </c>
      <c r="L17" s="25">
        <v>240</v>
      </c>
      <c r="M17" s="25">
        <v>246</v>
      </c>
      <c r="N17" s="25">
        <v>246</v>
      </c>
      <c r="O17" s="25">
        <v>184</v>
      </c>
      <c r="P17" s="25">
        <v>159</v>
      </c>
      <c r="Q17" s="25">
        <v>115</v>
      </c>
      <c r="R17" s="75">
        <v>173</v>
      </c>
      <c r="S17" s="45">
        <v>7</v>
      </c>
      <c r="T17" s="76">
        <v>17.324999999999999</v>
      </c>
      <c r="X17" s="103">
        <v>1973</v>
      </c>
      <c r="Y17" s="114">
        <v>132</v>
      </c>
      <c r="Z17" s="114">
        <v>135</v>
      </c>
      <c r="AA17" s="114">
        <v>137</v>
      </c>
      <c r="AB17" s="114">
        <v>155</v>
      </c>
      <c r="AC17" s="114">
        <v>189</v>
      </c>
      <c r="AD17" s="114">
        <v>216</v>
      </c>
      <c r="AE17" s="114">
        <v>244</v>
      </c>
      <c r="AF17" s="114">
        <v>254</v>
      </c>
      <c r="AG17" s="114">
        <v>245</v>
      </c>
      <c r="AH17" s="114">
        <v>197</v>
      </c>
      <c r="AI17" s="114">
        <v>172</v>
      </c>
      <c r="AJ17" s="114">
        <v>135</v>
      </c>
      <c r="AK17" s="106">
        <v>7</v>
      </c>
      <c r="AL17" s="115">
        <v>18.425000000000001</v>
      </c>
      <c r="AP17" s="134">
        <v>1973</v>
      </c>
      <c r="AQ17" s="135">
        <v>162</v>
      </c>
      <c r="AR17" s="135">
        <v>144</v>
      </c>
      <c r="AS17" s="135">
        <v>133</v>
      </c>
      <c r="AT17" s="135">
        <v>154</v>
      </c>
      <c r="AU17" s="135">
        <v>185</v>
      </c>
      <c r="AV17" s="135">
        <v>212</v>
      </c>
      <c r="AW17" s="136"/>
      <c r="AX17" s="135">
        <v>258</v>
      </c>
      <c r="AY17" s="135">
        <v>250</v>
      </c>
      <c r="AZ17" s="135">
        <v>206</v>
      </c>
      <c r="BA17" s="136"/>
      <c r="BB17" s="137"/>
      <c r="BC17" s="145">
        <v>7</v>
      </c>
      <c r="BD17" s="146"/>
    </row>
    <row r="19" spans="4:56">
      <c r="E19" s="153" t="s">
        <v>75</v>
      </c>
      <c r="F19">
        <f>SUM(F11:F17)</f>
        <v>847</v>
      </c>
      <c r="G19">
        <f t="shared" ref="G19:Q19" si="0">SUM(G11:G17)</f>
        <v>863</v>
      </c>
      <c r="H19">
        <f t="shared" si="0"/>
        <v>941</v>
      </c>
      <c r="I19">
        <f t="shared" si="0"/>
        <v>1079</v>
      </c>
      <c r="J19">
        <f t="shared" si="0"/>
        <v>1269</v>
      </c>
      <c r="K19">
        <f t="shared" si="0"/>
        <v>1498</v>
      </c>
      <c r="L19">
        <f t="shared" si="0"/>
        <v>1716</v>
      </c>
      <c r="M19">
        <f t="shared" si="0"/>
        <v>1782</v>
      </c>
      <c r="N19">
        <f t="shared" si="0"/>
        <v>1604</v>
      </c>
      <c r="O19">
        <f t="shared" si="0"/>
        <v>1343</v>
      </c>
      <c r="P19">
        <f t="shared" si="0"/>
        <v>1066</v>
      </c>
      <c r="Q19">
        <f t="shared" si="0"/>
        <v>820</v>
      </c>
      <c r="R19" s="153"/>
      <c r="S19" s="153"/>
      <c r="X19" s="153" t="s">
        <v>75</v>
      </c>
      <c r="Y19">
        <f>SUM(Y11:Y17)</f>
        <v>793</v>
      </c>
      <c r="Z19">
        <f t="shared" ref="Z19:AJ19" si="1">SUM(Z11:Z17)</f>
        <v>947</v>
      </c>
      <c r="AA19">
        <f t="shared" si="1"/>
        <v>1006</v>
      </c>
      <c r="AB19">
        <f t="shared" si="1"/>
        <v>983</v>
      </c>
      <c r="AC19">
        <f t="shared" si="1"/>
        <v>1283</v>
      </c>
      <c r="AD19">
        <f t="shared" si="1"/>
        <v>1487</v>
      </c>
      <c r="AE19">
        <f t="shared" si="1"/>
        <v>1726</v>
      </c>
      <c r="AF19">
        <f t="shared" si="1"/>
        <v>1784</v>
      </c>
      <c r="AG19">
        <f t="shared" si="1"/>
        <v>1637</v>
      </c>
      <c r="AH19">
        <f t="shared" si="1"/>
        <v>1435</v>
      </c>
      <c r="AI19">
        <f t="shared" si="1"/>
        <v>1180</v>
      </c>
      <c r="AJ19">
        <f t="shared" si="1"/>
        <v>949</v>
      </c>
      <c r="AK19" s="153"/>
      <c r="AL19" s="153"/>
      <c r="AP19" s="153" t="s">
        <v>75</v>
      </c>
      <c r="AQ19">
        <f>SUM(AQ11:AQ17)</f>
        <v>901</v>
      </c>
      <c r="AR19">
        <f t="shared" ref="AR19:BB19" si="2">SUM(AR11:AR17)</f>
        <v>889</v>
      </c>
      <c r="AS19">
        <f t="shared" si="2"/>
        <v>907</v>
      </c>
      <c r="AT19">
        <f t="shared" si="2"/>
        <v>1152</v>
      </c>
      <c r="AU19">
        <f t="shared" si="2"/>
        <v>1125</v>
      </c>
      <c r="AV19">
        <f t="shared" si="2"/>
        <v>1504</v>
      </c>
      <c r="AW19">
        <f t="shared" si="2"/>
        <v>1531</v>
      </c>
      <c r="AX19">
        <f t="shared" si="2"/>
        <v>1582</v>
      </c>
      <c r="AY19">
        <f t="shared" si="2"/>
        <v>1457</v>
      </c>
      <c r="AZ19">
        <f t="shared" si="2"/>
        <v>1518</v>
      </c>
      <c r="BA19">
        <f t="shared" si="2"/>
        <v>1103</v>
      </c>
      <c r="BB19">
        <f t="shared" si="2"/>
        <v>785</v>
      </c>
      <c r="BC19" s="153"/>
      <c r="BD19" s="153"/>
    </row>
    <row r="20" spans="4:56">
      <c r="E20" s="153" t="s">
        <v>76</v>
      </c>
      <c r="F20">
        <f>F19/7</f>
        <v>121</v>
      </c>
      <c r="G20">
        <f t="shared" ref="G20:Q20" si="3">G19/7</f>
        <v>123.28571428571429</v>
      </c>
      <c r="H20">
        <f t="shared" si="3"/>
        <v>134.42857142857142</v>
      </c>
      <c r="I20">
        <f t="shared" si="3"/>
        <v>154.14285714285714</v>
      </c>
      <c r="J20">
        <f t="shared" si="3"/>
        <v>181.28571428571428</v>
      </c>
      <c r="K20">
        <f t="shared" si="3"/>
        <v>214</v>
      </c>
      <c r="L20">
        <f t="shared" si="3"/>
        <v>245.14285714285714</v>
      </c>
      <c r="M20">
        <f t="shared" si="3"/>
        <v>254.57142857142858</v>
      </c>
      <c r="N20">
        <f t="shared" si="3"/>
        <v>229.14285714285714</v>
      </c>
      <c r="O20">
        <f t="shared" si="3"/>
        <v>191.85714285714286</v>
      </c>
      <c r="P20">
        <f t="shared" si="3"/>
        <v>152.28571428571428</v>
      </c>
      <c r="Q20">
        <f t="shared" si="3"/>
        <v>117.14285714285714</v>
      </c>
      <c r="R20" s="154" t="s">
        <v>75</v>
      </c>
      <c r="S20" s="155" t="s">
        <v>76</v>
      </c>
      <c r="X20" s="153" t="s">
        <v>76</v>
      </c>
      <c r="Y20">
        <f>Y19/6</f>
        <v>132.16666666666666</v>
      </c>
      <c r="Z20">
        <f t="shared" ref="Z20" si="4">Z19/7</f>
        <v>135.28571428571428</v>
      </c>
      <c r="AA20">
        <f t="shared" ref="AA20" si="5">AA19/7</f>
        <v>143.71428571428572</v>
      </c>
      <c r="AB20">
        <f>AB19/6</f>
        <v>163.83333333333334</v>
      </c>
      <c r="AC20">
        <f t="shared" ref="AC20" si="6">AC19/7</f>
        <v>183.28571428571428</v>
      </c>
      <c r="AD20">
        <f t="shared" ref="AD20" si="7">AD19/7</f>
        <v>212.42857142857142</v>
      </c>
      <c r="AE20">
        <f t="shared" ref="AE20" si="8">AE19/7</f>
        <v>246.57142857142858</v>
      </c>
      <c r="AF20">
        <f t="shared" ref="AF20" si="9">AF19/7</f>
        <v>254.85714285714286</v>
      </c>
      <c r="AG20">
        <f t="shared" ref="AG20" si="10">AG19/7</f>
        <v>233.85714285714286</v>
      </c>
      <c r="AH20">
        <f t="shared" ref="AH20" si="11">AH19/7</f>
        <v>205</v>
      </c>
      <c r="AI20">
        <f t="shared" ref="AI20" si="12">AI19/7</f>
        <v>168.57142857142858</v>
      </c>
      <c r="AJ20">
        <f t="shared" ref="AJ20" si="13">AJ19/7</f>
        <v>135.57142857142858</v>
      </c>
      <c r="AK20" s="154" t="s">
        <v>75</v>
      </c>
      <c r="AL20" s="155" t="s">
        <v>76</v>
      </c>
      <c r="AP20" s="153" t="s">
        <v>76</v>
      </c>
      <c r="AQ20">
        <f>AQ19/6</f>
        <v>150.16666666666666</v>
      </c>
      <c r="AR20">
        <f>AR19/6</f>
        <v>148.16666666666666</v>
      </c>
      <c r="AS20">
        <f>AS19/6</f>
        <v>151.16666666666666</v>
      </c>
      <c r="AT20">
        <f>AT19/7</f>
        <v>164.57142857142858</v>
      </c>
      <c r="AU20">
        <f>AU19/6</f>
        <v>187.5</v>
      </c>
      <c r="AV20">
        <f t="shared" ref="AV20" si="14">AV19/7</f>
        <v>214.85714285714286</v>
      </c>
      <c r="AW20">
        <f>AW19/6</f>
        <v>255.16666666666666</v>
      </c>
      <c r="AX20">
        <f>AX19/6</f>
        <v>263.66666666666669</v>
      </c>
      <c r="AY20">
        <f>AY19/6</f>
        <v>242.83333333333334</v>
      </c>
      <c r="AZ20">
        <f t="shared" ref="AZ20" si="15">AZ19/7</f>
        <v>216.85714285714286</v>
      </c>
      <c r="BA20">
        <f>BA19/6</f>
        <v>183.83333333333334</v>
      </c>
      <c r="BB20">
        <f>BB19/5</f>
        <v>157</v>
      </c>
      <c r="BC20" s="154" t="s">
        <v>75</v>
      </c>
      <c r="BD20" s="155" t="s">
        <v>76</v>
      </c>
    </row>
    <row r="21" spans="4:56">
      <c r="E21" t="s">
        <v>77</v>
      </c>
      <c r="F21" s="156">
        <v>121</v>
      </c>
      <c r="G21" s="156">
        <v>123.28571428571429</v>
      </c>
      <c r="H21" s="156">
        <v>134.42857142857142</v>
      </c>
      <c r="I21" s="156">
        <v>154.14285714285714</v>
      </c>
      <c r="J21" s="156">
        <v>181.28571428571428</v>
      </c>
      <c r="K21" s="156">
        <v>214</v>
      </c>
      <c r="L21" s="156">
        <v>245.14285714285714</v>
      </c>
      <c r="M21" s="156">
        <v>254.57142857142858</v>
      </c>
      <c r="N21" s="156">
        <v>229.14285714285714</v>
      </c>
      <c r="O21" s="156">
        <v>191.85714285714286</v>
      </c>
      <c r="P21" s="156">
        <v>152.28571428571428</v>
      </c>
      <c r="Q21" s="156">
        <v>117.14285714285714</v>
      </c>
      <c r="R21" s="157">
        <f>SUM(F21:Q21)</f>
        <v>2118.2857142857142</v>
      </c>
      <c r="S21" s="172">
        <f>R21/12</f>
        <v>176.52380952380952</v>
      </c>
      <c r="X21" t="s">
        <v>77</v>
      </c>
      <c r="Y21" s="156">
        <v>132.16666666666666</v>
      </c>
      <c r="Z21" s="156">
        <v>135.28571428571428</v>
      </c>
      <c r="AA21" s="156">
        <v>143.71428571428572</v>
      </c>
      <c r="AB21" s="156">
        <v>163.83333333333334</v>
      </c>
      <c r="AC21" s="156">
        <v>183.28571428571428</v>
      </c>
      <c r="AD21" s="156">
        <v>212.42857142857142</v>
      </c>
      <c r="AE21" s="156">
        <v>246.57142857142858</v>
      </c>
      <c r="AF21" s="156">
        <v>254.85714285714286</v>
      </c>
      <c r="AG21" s="156">
        <v>233.85714285714286</v>
      </c>
      <c r="AH21" s="156">
        <v>205</v>
      </c>
      <c r="AI21" s="156">
        <v>168.57142857142858</v>
      </c>
      <c r="AJ21" s="156">
        <v>135.57142857142858</v>
      </c>
      <c r="AK21" s="157">
        <f>SUM(Y21:AJ21)</f>
        <v>2215.1428571428569</v>
      </c>
      <c r="AL21" s="172">
        <f>AK21/12</f>
        <v>184.59523809523807</v>
      </c>
      <c r="AP21" t="s">
        <v>77</v>
      </c>
      <c r="AQ21" s="156">
        <v>150.16666666666666</v>
      </c>
      <c r="AR21" s="156">
        <v>148.16666666666666</v>
      </c>
      <c r="AS21" s="156">
        <v>151.16666666666666</v>
      </c>
      <c r="AT21" s="156">
        <v>164.57142857142858</v>
      </c>
      <c r="AU21" s="156">
        <v>187.5</v>
      </c>
      <c r="AV21" s="156">
        <v>214.85714285714286</v>
      </c>
      <c r="AW21" s="156">
        <v>255.16666666666666</v>
      </c>
      <c r="AX21" s="156">
        <v>263.66666666666669</v>
      </c>
      <c r="AY21" s="156">
        <v>242.83333333333334</v>
      </c>
      <c r="AZ21" s="156">
        <v>216.85714285714286</v>
      </c>
      <c r="BA21" s="156">
        <v>183.83333333333334</v>
      </c>
      <c r="BB21" s="156">
        <v>157</v>
      </c>
      <c r="BC21" s="157">
        <f>SUM(AQ21:BB21)</f>
        <v>2335.7857142857142</v>
      </c>
      <c r="BD21" s="172">
        <f>BC21/12</f>
        <v>194.64880952380952</v>
      </c>
    </row>
    <row r="22" spans="4:56" ht="16" thickBot="1">
      <c r="M22" s="173"/>
      <c r="Q22" s="173"/>
      <c r="R22" s="159"/>
      <c r="S22" s="158"/>
      <c r="Y22" s="173"/>
      <c r="AF22" s="173"/>
      <c r="AK22" s="159"/>
      <c r="AL22" s="158"/>
      <c r="AR22" s="173"/>
      <c r="AX22" s="173"/>
      <c r="BC22" s="159"/>
      <c r="BD22" s="158"/>
    </row>
    <row r="23" spans="4:56" ht="16" thickBot="1">
      <c r="E23" s="160" t="s">
        <v>78</v>
      </c>
      <c r="F23" s="174">
        <f>(M21-Q21)/10</f>
        <v>13.742857142857144</v>
      </c>
      <c r="R23" s="159"/>
      <c r="S23" s="158" t="s">
        <v>79</v>
      </c>
      <c r="X23" s="160" t="s">
        <v>78</v>
      </c>
      <c r="Y23" s="174">
        <f>(AF21-Y21)/10</f>
        <v>12.269047619047621</v>
      </c>
      <c r="AK23" s="159"/>
      <c r="AL23" s="158" t="s">
        <v>79</v>
      </c>
      <c r="AP23" s="160" t="s">
        <v>78</v>
      </c>
      <c r="AQ23" s="174">
        <f>(AX21-AR21)/10</f>
        <v>11.550000000000002</v>
      </c>
      <c r="BC23" s="159"/>
      <c r="BD23" s="158" t="s">
        <v>79</v>
      </c>
    </row>
    <row r="24" spans="4:56">
      <c r="N24" s="156"/>
      <c r="R24" s="161"/>
      <c r="S24" s="166">
        <v>176.52380952380952</v>
      </c>
      <c r="AG24" s="156"/>
      <c r="AK24" s="161"/>
      <c r="AL24" s="166">
        <v>184.59523809523807</v>
      </c>
      <c r="AY24" s="156"/>
      <c r="BC24" s="161"/>
      <c r="BD24" s="166">
        <v>194.64880952380952</v>
      </c>
    </row>
    <row r="25" spans="4:56">
      <c r="F25" t="s">
        <v>80</v>
      </c>
      <c r="H25" s="162"/>
      <c r="J25" s="166">
        <v>176.52380952380952</v>
      </c>
      <c r="Y25" t="s">
        <v>80</v>
      </c>
      <c r="AA25" s="162"/>
      <c r="AC25" s="166">
        <v>184.59523809523807</v>
      </c>
      <c r="AQ25" t="s">
        <v>80</v>
      </c>
      <c r="AS25" s="162"/>
      <c r="AU25" s="166">
        <v>194.64880952380952</v>
      </c>
      <c r="AX25" s="156"/>
    </row>
    <row r="26" spans="4:56">
      <c r="F26" t="s">
        <v>81</v>
      </c>
      <c r="H26" s="156"/>
      <c r="J26" s="156">
        <v>117.14285714285714</v>
      </c>
      <c r="Y26" t="s">
        <v>81</v>
      </c>
      <c r="AA26" s="156"/>
      <c r="AC26" s="156">
        <v>132.16666666666666</v>
      </c>
      <c r="AQ26" t="s">
        <v>81</v>
      </c>
      <c r="AS26" s="156"/>
      <c r="AU26" s="156">
        <v>148.16666666666666</v>
      </c>
    </row>
    <row r="27" spans="4:56">
      <c r="F27" t="s">
        <v>81</v>
      </c>
      <c r="H27" s="156"/>
      <c r="J27" s="156">
        <v>117.14285714285714</v>
      </c>
      <c r="Y27" t="s">
        <v>81</v>
      </c>
      <c r="AA27" s="156"/>
      <c r="AC27" s="156">
        <v>132.16666666666666</v>
      </c>
      <c r="AQ27" t="s">
        <v>81</v>
      </c>
      <c r="AS27" s="156"/>
      <c r="AU27" s="156">
        <v>148.16666666666666</v>
      </c>
    </row>
    <row r="28" spans="4:56" ht="16" thickBot="1">
      <c r="G28" t="s">
        <v>75</v>
      </c>
      <c r="H28" s="156"/>
      <c r="J28" s="156">
        <f>SUM(J25:J27)</f>
        <v>410.80952380952374</v>
      </c>
      <c r="Z28" t="s">
        <v>75</v>
      </c>
      <c r="AA28" s="156"/>
      <c r="AC28" s="156">
        <f>SUM(AC25:AC27)</f>
        <v>448.92857142857133</v>
      </c>
      <c r="AR28" t="s">
        <v>75</v>
      </c>
      <c r="AS28" s="156"/>
      <c r="AU28" s="156">
        <f>SUM(AU25:AU27)</f>
        <v>490.98214285714278</v>
      </c>
    </row>
    <row r="29" spans="4:56" ht="16" thickBot="1">
      <c r="E29" s="163" t="s">
        <v>88</v>
      </c>
      <c r="F29" s="2"/>
      <c r="G29" s="2"/>
      <c r="H29" s="164"/>
      <c r="I29" s="2"/>
      <c r="J29" s="165">
        <v>410.80952380952374</v>
      </c>
      <c r="N29" s="156"/>
      <c r="X29" s="163" t="s">
        <v>89</v>
      </c>
      <c r="Y29" s="2"/>
      <c r="Z29" s="2"/>
      <c r="AA29" s="164"/>
      <c r="AB29" s="2"/>
      <c r="AC29" s="165">
        <v>448.92857142857133</v>
      </c>
      <c r="AG29" s="156"/>
      <c r="AP29" s="200" t="s">
        <v>90</v>
      </c>
      <c r="AQ29" s="139"/>
      <c r="AR29" s="139"/>
      <c r="AS29" s="201"/>
      <c r="AT29" s="139"/>
      <c r="AU29" s="202">
        <v>490.98214285714278</v>
      </c>
      <c r="AY29" s="156"/>
    </row>
    <row r="31" spans="4:56" ht="7" customHeight="1"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</row>
    <row r="32" spans="4:56" ht="16" thickBot="1"/>
    <row r="33" spans="43:55" ht="16" thickBot="1">
      <c r="AQ33" s="200" t="s">
        <v>90</v>
      </c>
      <c r="AR33" s="139"/>
      <c r="AS33" s="139"/>
      <c r="AT33" s="201"/>
      <c r="AU33" s="139"/>
      <c r="AV33" s="202">
        <v>490.98214285714278</v>
      </c>
    </row>
    <row r="35" spans="43:55" ht="16" thickBot="1"/>
    <row r="36" spans="43:55" ht="16" thickBot="1">
      <c r="AR36" s="163" t="s">
        <v>82</v>
      </c>
      <c r="AS36" s="2"/>
      <c r="AT36" s="2"/>
      <c r="AU36" s="164"/>
      <c r="AV36" s="165">
        <v>427.92113504789353</v>
      </c>
      <c r="AX36" s="163" t="s">
        <v>88</v>
      </c>
      <c r="AY36" s="2"/>
      <c r="AZ36" s="2"/>
      <c r="BA36" s="164"/>
      <c r="BB36" s="2"/>
      <c r="BC36" s="165">
        <v>410.80952380952374</v>
      </c>
    </row>
    <row r="37" spans="43:55" ht="16" thickBot="1">
      <c r="AQ37" s="163" t="s">
        <v>83</v>
      </c>
      <c r="AR37" s="2"/>
      <c r="AS37" s="2"/>
      <c r="AT37" s="164"/>
      <c r="AU37" s="2"/>
      <c r="AV37" s="165">
        <v>446.03750185199431</v>
      </c>
      <c r="AX37" s="163" t="s">
        <v>89</v>
      </c>
      <c r="AY37" s="2"/>
      <c r="AZ37" s="2"/>
      <c r="BA37" s="164"/>
      <c r="BB37" s="2"/>
      <c r="BC37" s="165">
        <v>448.92857142857133</v>
      </c>
    </row>
    <row r="39" spans="43:55">
      <c r="AX39" s="183"/>
      <c r="AY39" s="183"/>
      <c r="AZ39" s="183"/>
      <c r="BA39" s="183"/>
      <c r="BB39" s="183"/>
    </row>
    <row r="40" spans="43:55" ht="16" thickBot="1">
      <c r="AX40" s="183"/>
      <c r="AY40" s="183"/>
      <c r="AZ40" s="183"/>
      <c r="BA40" s="183"/>
      <c r="BB40" s="183"/>
    </row>
    <row r="41" spans="43:55" ht="21" thickBot="1">
      <c r="AR41" s="183"/>
      <c r="AS41" s="183"/>
      <c r="AT41" s="184" t="s">
        <v>82</v>
      </c>
      <c r="AU41" s="185"/>
      <c r="AV41" s="185"/>
      <c r="AW41" s="185"/>
      <c r="AX41" s="165">
        <v>427.92113504789353</v>
      </c>
      <c r="AY41" s="200" t="s">
        <v>104</v>
      </c>
      <c r="AZ41" s="139"/>
      <c r="BA41" s="139"/>
      <c r="BB41" s="201"/>
      <c r="BC41" s="203" t="s">
        <v>93</v>
      </c>
    </row>
    <row r="42" spans="43:55" ht="16" thickBot="1">
      <c r="AR42" s="183"/>
      <c r="AS42" s="183"/>
      <c r="AT42" s="163" t="s">
        <v>88</v>
      </c>
      <c r="AU42" s="2"/>
      <c r="AV42" s="2"/>
      <c r="AW42" s="164"/>
      <c r="AX42" s="165">
        <v>410.80952380952374</v>
      </c>
      <c r="AY42" s="200" t="s">
        <v>90</v>
      </c>
      <c r="AZ42" s="139"/>
      <c r="BA42" s="139"/>
      <c r="BB42" s="201"/>
      <c r="BC42" s="202">
        <v>490.98214285714278</v>
      </c>
    </row>
    <row r="43" spans="43:55"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</row>
    <row r="44" spans="43:55" ht="16" thickBot="1"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</row>
    <row r="45" spans="43:55" ht="29" thickBot="1">
      <c r="AR45" s="207" t="s">
        <v>104</v>
      </c>
      <c r="AS45" s="208"/>
      <c r="AT45" s="208"/>
      <c r="AU45" s="209"/>
      <c r="AV45" s="204" t="s">
        <v>94</v>
      </c>
      <c r="AW45" s="205">
        <f>AX41*BC42/AX42</f>
        <v>511.43321584017474</v>
      </c>
      <c r="AX45" s="206" t="s">
        <v>98</v>
      </c>
      <c r="AY45" s="183"/>
      <c r="AZ45" s="183"/>
      <c r="BA45" s="183"/>
      <c r="BB45" s="183"/>
    </row>
    <row r="46" spans="43:55"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</row>
    <row r="47" spans="43:55" ht="16" thickBot="1"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</row>
    <row r="48" spans="43:55" ht="21" thickBot="1">
      <c r="AR48" s="183"/>
      <c r="AS48" s="183"/>
      <c r="AT48" s="184" t="s">
        <v>83</v>
      </c>
      <c r="AU48" s="185"/>
      <c r="AV48" s="185"/>
      <c r="AW48" s="185"/>
      <c r="AX48" s="186">
        <v>446</v>
      </c>
      <c r="AY48" s="200" t="s">
        <v>104</v>
      </c>
      <c r="AZ48" s="139"/>
      <c r="BA48" s="139"/>
      <c r="BB48" s="201"/>
      <c r="BC48" s="203" t="s">
        <v>96</v>
      </c>
    </row>
    <row r="49" spans="44:55" ht="16" thickBot="1">
      <c r="AR49" s="183"/>
      <c r="AT49" s="163" t="s">
        <v>89</v>
      </c>
      <c r="AU49" s="2"/>
      <c r="AV49" s="2"/>
      <c r="AW49" s="164"/>
      <c r="AX49" s="165">
        <v>448.92857142857133</v>
      </c>
      <c r="AY49" s="200" t="s">
        <v>90</v>
      </c>
      <c r="AZ49" s="139"/>
      <c r="BA49" s="139"/>
      <c r="BB49" s="201"/>
      <c r="BC49" s="202">
        <v>490.98214285714278</v>
      </c>
    </row>
    <row r="50" spans="44:55"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</row>
    <row r="51" spans="44:55" ht="16" thickBot="1"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</row>
    <row r="52" spans="44:55" ht="26" thickBot="1">
      <c r="AR52" s="207" t="s">
        <v>104</v>
      </c>
      <c r="AS52" s="208"/>
      <c r="AT52" s="208"/>
      <c r="AU52" s="209"/>
      <c r="AV52" s="203" t="s">
        <v>97</v>
      </c>
      <c r="AW52" s="211">
        <f>AX48*BC49/AX49</f>
        <v>487.7792362768497</v>
      </c>
      <c r="AX52" s="210" t="s">
        <v>98</v>
      </c>
      <c r="AY52" s="183"/>
      <c r="AZ52" s="183"/>
      <c r="BA52" s="183"/>
      <c r="BB52" s="183"/>
    </row>
    <row r="53" spans="44:55"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</row>
    <row r="54" spans="44:55" ht="16" thickBot="1"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</row>
    <row r="55" spans="44:55" ht="29" thickBot="1">
      <c r="AR55" s="183"/>
      <c r="AS55" s="197" t="s">
        <v>99</v>
      </c>
      <c r="AT55" s="197"/>
      <c r="AU55" s="197"/>
      <c r="AV55" s="197" t="s">
        <v>100</v>
      </c>
      <c r="AW55" s="212">
        <f>(AW45+AW52)/2</f>
        <v>499.60622605851222</v>
      </c>
      <c r="AX55" s="213" t="s">
        <v>98</v>
      </c>
      <c r="AY55" s="215" t="s">
        <v>105</v>
      </c>
      <c r="AZ55" s="214"/>
      <c r="BA55" s="214"/>
      <c r="BB55" s="216"/>
      <c r="BC55" s="231">
        <v>500</v>
      </c>
    </row>
  </sheetData>
  <mergeCells count="1">
    <mergeCell ref="D7:T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53añosMÁLAGAyALGARROBO REDIAM</vt:lpstr>
      <vt:lpstr>Algarrobo CIF</vt:lpstr>
      <vt:lpstr>Maro CIF</vt:lpstr>
      <vt:lpstr>Maro REDIAM</vt:lpstr>
    </vt:vector>
  </TitlesOfParts>
  <Company>shelf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Luisa Lopez</dc:creator>
  <cp:lastModifiedBy>Maria Luisa Lopez</cp:lastModifiedBy>
  <dcterms:created xsi:type="dcterms:W3CDTF">2016-07-14T07:44:08Z</dcterms:created>
  <dcterms:modified xsi:type="dcterms:W3CDTF">2016-07-27T17:39:20Z</dcterms:modified>
</cp:coreProperties>
</file>